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RASPARENZA\piani anticorruzione_trasparenza sii spa\dati da pubblicare\2023\tassi di assenza da Roberta\"/>
    </mc:Choice>
  </mc:AlternateContent>
  <xr:revisionPtr revIDLastSave="0" documentId="13_ncr:1_{5A9C513A-F155-40AE-A39E-34FFC17183D3}" xr6:coauthVersionLast="47" xr6:coauthVersionMax="47" xr10:uidLastSave="{00000000-0000-0000-0000-000000000000}"/>
  <bookViews>
    <workbookView xWindow="-120" yWindow="-120" windowWidth="29040" windowHeight="15840" xr2:uid="{2D2650C6-5B19-42DC-8528-C17AF6144F08}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  <c r="U45" i="1" s="1"/>
  <c r="Y45" i="1" s="1"/>
  <c r="W16" i="1"/>
  <c r="W6" i="1"/>
  <c r="U6" i="1" s="1"/>
  <c r="Y6" i="1" s="1"/>
  <c r="W3" i="1"/>
  <c r="U3" i="1" s="1"/>
  <c r="Y3" i="1" s="1"/>
  <c r="X3" i="1" l="1"/>
  <c r="X6" i="1"/>
  <c r="U16" i="1"/>
  <c r="Y16" i="1" s="1"/>
  <c r="X45" i="1"/>
  <c r="X16" i="1" l="1"/>
  <c r="Q45" i="1"/>
  <c r="O45" i="1" s="1"/>
  <c r="S45" i="1" s="1"/>
  <c r="Q16" i="1"/>
  <c r="Q6" i="1"/>
  <c r="Q3" i="1"/>
  <c r="O3" i="1" l="1"/>
  <c r="S3" i="1" s="1"/>
  <c r="O16" i="1"/>
  <c r="S16" i="1" s="1"/>
  <c r="R45" i="1"/>
  <c r="O6" i="1"/>
  <c r="S6" i="1" s="1"/>
  <c r="R3" i="1" l="1"/>
  <c r="R6" i="1"/>
  <c r="R16" i="1"/>
  <c r="K45" i="1"/>
  <c r="I45" i="1" s="1"/>
  <c r="K16" i="1"/>
  <c r="K6" i="1"/>
  <c r="K3" i="1"/>
  <c r="I3" i="1" s="1"/>
  <c r="M3" i="1" s="1"/>
  <c r="L3" i="1" l="1"/>
  <c r="M45" i="1"/>
  <c r="L45" i="1"/>
  <c r="I6" i="1"/>
  <c r="M6" i="1" s="1"/>
  <c r="I16" i="1"/>
  <c r="M16" i="1" s="1"/>
  <c r="L16" i="1" l="1"/>
  <c r="L6" i="1"/>
  <c r="E16" i="1" l="1"/>
  <c r="E6" i="1"/>
  <c r="E45" i="1"/>
  <c r="E3" i="1" l="1"/>
  <c r="C3" i="1" s="1"/>
  <c r="G3" i="1" s="1"/>
  <c r="C45" i="1"/>
  <c r="F45" i="1" s="1"/>
  <c r="C16" i="1"/>
  <c r="G16" i="1" s="1"/>
  <c r="C6" i="1"/>
  <c r="F6" i="1" s="1"/>
  <c r="G45" i="1" l="1"/>
  <c r="F3" i="1"/>
  <c r="F16" i="1"/>
  <c r="G6" i="1"/>
</calcChain>
</file>

<file path=xl/sharedStrings.xml><?xml version="1.0" encoding="utf-8"?>
<sst xmlns="http://schemas.openxmlformats.org/spreadsheetml/2006/main" count="61" uniqueCount="43">
  <si>
    <t>ALDEGHI JESSICA</t>
  </si>
  <si>
    <t>ANEDDA GABRIELE</t>
  </si>
  <si>
    <t>BERTOLLO MAURIZIO</t>
  </si>
  <si>
    <t>BOCCA PAOLO</t>
  </si>
  <si>
    <t>BORA ANDREA</t>
  </si>
  <si>
    <t>BORDIN NICHOLAS</t>
  </si>
  <si>
    <t>BORTOLI LUCA</t>
  </si>
  <si>
    <t>CHIESA CRISTIANO</t>
  </si>
  <si>
    <t>DELBRAVO DAVIDE</t>
  </si>
  <si>
    <t>FUSETTI DENIS</t>
  </si>
  <si>
    <t>GAMBRO GIORGIO</t>
  </si>
  <si>
    <t>GARDONI MAURIZIO</t>
  </si>
  <si>
    <t>GIANELLA ROBERTINO</t>
  </si>
  <si>
    <t>GIBIN LUCA</t>
  </si>
  <si>
    <t>GRATAROLA GIAN CARLO</t>
  </si>
  <si>
    <t>GRATAROLA NICHOLAS</t>
  </si>
  <si>
    <t>IPPOLITO GIUSTO</t>
  </si>
  <si>
    <t>LEBOLE STEFANO</t>
  </si>
  <si>
    <t>MILANI FLAVIO</t>
  </si>
  <si>
    <t>PERFUMO STEFANO</t>
  </si>
  <si>
    <t>PIGATO GIULIANO</t>
  </si>
  <si>
    <t>POLELLI MARCO</t>
  </si>
  <si>
    <t>TESTA TOMMASO</t>
  </si>
  <si>
    <t>VEGLIA MASSIMILIANO</t>
  </si>
  <si>
    <t>CAMELLINI STEFANO</t>
  </si>
  <si>
    <t>ROLLO SOPHIE</t>
  </si>
  <si>
    <t>LEBOLE EMANUELE</t>
  </si>
  <si>
    <t>Qualità, Sicurezza, Ambiente</t>
  </si>
  <si>
    <t>Area Tecnica</t>
  </si>
  <si>
    <t>Pianificazione e Controllo</t>
  </si>
  <si>
    <t>Servizio Clienti</t>
  </si>
  <si>
    <t>tasso di assenza 
%</t>
  </si>
  <si>
    <t>tasso di presenza
%</t>
  </si>
  <si>
    <t>numero dipendenti</t>
  </si>
  <si>
    <t>ore lavorative</t>
  </si>
  <si>
    <t>ore di presenza</t>
  </si>
  <si>
    <t>ore di assenza</t>
  </si>
  <si>
    <t>RIZZI MIRKO</t>
  </si>
  <si>
    <t>1° trimestre 2023</t>
  </si>
  <si>
    <t>nome</t>
  </si>
  <si>
    <t>2° trimestre 2023</t>
  </si>
  <si>
    <t>3° trimestre 2023</t>
  </si>
  <si>
    <t>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</si>
</sst>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3" fontId="1" fillId="0" borderId="2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4" fontId="1" fillId="0" borderId="28" xfId="0" applyNumberFormat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29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3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right" vertical="center"/>
    </xf>
    <xf numFmtId="2" fontId="1" fillId="0" borderId="28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AB0D-206F-41A3-A651-D3CEDE4423A1}">
  <sheetPr>
    <pageSetUpPr fitToPage="1"/>
  </sheetPr>
  <dimension ref="A1:Y49"/>
  <sheetViews>
    <sheetView tabSelected="1" topLeftCell="A28" zoomScale="130" zoomScaleNormal="130" workbookViewId="0">
      <selection activeCell="D56" sqref="D56:E56"/>
    </sheetView>
  </sheetViews>
  <sheetFormatPr defaultColWidth="8.85546875" defaultRowHeight="12.75" x14ac:dyDescent="0.2"/>
  <cols>
    <col min="1" max="1" width="24.140625" style="8" customWidth="1"/>
    <col min="2" max="2" width="10.85546875" style="10" customWidth="1"/>
    <col min="3" max="7" width="8.7109375" style="1" customWidth="1"/>
    <col min="8" max="16384" width="8.85546875" style="1"/>
  </cols>
  <sheetData>
    <row r="1" spans="1:25" s="9" customFormat="1" ht="13.5" thickBot="1" x14ac:dyDescent="0.25">
      <c r="A1" s="8"/>
      <c r="B1" s="24" t="s">
        <v>38</v>
      </c>
      <c r="C1" s="25"/>
      <c r="D1" s="26"/>
      <c r="E1" s="26"/>
      <c r="F1" s="26"/>
      <c r="G1" s="27"/>
      <c r="H1" s="24" t="s">
        <v>40</v>
      </c>
      <c r="I1" s="25"/>
      <c r="J1" s="26"/>
      <c r="K1" s="26"/>
      <c r="L1" s="26"/>
      <c r="M1" s="27"/>
      <c r="N1" s="24" t="s">
        <v>41</v>
      </c>
      <c r="O1" s="25"/>
      <c r="P1" s="26"/>
      <c r="Q1" s="26"/>
      <c r="R1" s="26"/>
      <c r="S1" s="27"/>
      <c r="T1" s="24" t="s">
        <v>42</v>
      </c>
      <c r="U1" s="25"/>
      <c r="V1" s="26"/>
      <c r="W1" s="26"/>
      <c r="X1" s="26"/>
      <c r="Y1" s="27"/>
    </row>
    <row r="2" spans="1:25" ht="49.15" customHeight="1" thickBot="1" x14ac:dyDescent="0.25">
      <c r="B2" s="2" t="s">
        <v>33</v>
      </c>
      <c r="C2" s="3" t="s">
        <v>34</v>
      </c>
      <c r="D2" s="3" t="s">
        <v>35</v>
      </c>
      <c r="E2" s="3" t="s">
        <v>36</v>
      </c>
      <c r="F2" s="3" t="s">
        <v>31</v>
      </c>
      <c r="G2" s="4" t="s">
        <v>32</v>
      </c>
      <c r="H2" s="2" t="s">
        <v>33</v>
      </c>
      <c r="I2" s="3" t="s">
        <v>34</v>
      </c>
      <c r="J2" s="3" t="s">
        <v>35</v>
      </c>
      <c r="K2" s="3" t="s">
        <v>36</v>
      </c>
      <c r="L2" s="3" t="s">
        <v>31</v>
      </c>
      <c r="M2" s="4" t="s">
        <v>32</v>
      </c>
      <c r="N2" s="2" t="s">
        <v>33</v>
      </c>
      <c r="O2" s="3" t="s">
        <v>34</v>
      </c>
      <c r="P2" s="3" t="s">
        <v>35</v>
      </c>
      <c r="Q2" s="3" t="s">
        <v>36</v>
      </c>
      <c r="R2" s="3" t="s">
        <v>31</v>
      </c>
      <c r="S2" s="4" t="s">
        <v>32</v>
      </c>
      <c r="T2" s="2" t="s">
        <v>33</v>
      </c>
      <c r="U2" s="3" t="s">
        <v>34</v>
      </c>
      <c r="V2" s="3" t="s">
        <v>35</v>
      </c>
      <c r="W2" s="3" t="s">
        <v>36</v>
      </c>
      <c r="X2" s="3" t="s">
        <v>31</v>
      </c>
      <c r="Y2" s="4" t="s">
        <v>32</v>
      </c>
    </row>
    <row r="3" spans="1:25" ht="12.75" customHeight="1" x14ac:dyDescent="0.2">
      <c r="A3" s="11" t="s">
        <v>27</v>
      </c>
      <c r="B3" s="35">
        <v>3</v>
      </c>
      <c r="C3" s="51">
        <f>D3+E3</f>
        <v>1477.5</v>
      </c>
      <c r="D3" s="52">
        <v>1374.5</v>
      </c>
      <c r="E3" s="51">
        <f>60.5+31+11.5</f>
        <v>103</v>
      </c>
      <c r="F3" s="53">
        <f>E3*100/C3</f>
        <v>6.9712351945854483</v>
      </c>
      <c r="G3" s="54">
        <f>D3*100/C3</f>
        <v>93.028764805414554</v>
      </c>
      <c r="H3" s="35">
        <v>3</v>
      </c>
      <c r="I3" s="36">
        <f>J3+K3</f>
        <v>1394.5</v>
      </c>
      <c r="J3" s="37">
        <v>1154.5</v>
      </c>
      <c r="K3" s="37">
        <f>172+46.5+21.5</f>
        <v>240</v>
      </c>
      <c r="L3" s="37">
        <f>K3*100/I3</f>
        <v>17.210469702402296</v>
      </c>
      <c r="M3" s="38">
        <f>J3*100/I3</f>
        <v>82.789530297597707</v>
      </c>
      <c r="N3" s="35">
        <v>3</v>
      </c>
      <c r="O3" s="36">
        <f>P3+Q3</f>
        <v>1462.5</v>
      </c>
      <c r="P3" s="37">
        <v>1088.5</v>
      </c>
      <c r="Q3" s="37">
        <f>301+61.5+8+3.5</f>
        <v>374</v>
      </c>
      <c r="R3" s="37">
        <f>Q3*100/O3</f>
        <v>25.572649572649574</v>
      </c>
      <c r="S3" s="38">
        <f>P3*100/O3</f>
        <v>74.427350427350433</v>
      </c>
      <c r="T3" s="35">
        <v>3</v>
      </c>
      <c r="U3" s="36">
        <f>V3+W3</f>
        <v>1432.5</v>
      </c>
      <c r="V3" s="37">
        <v>1276</v>
      </c>
      <c r="W3" s="37">
        <f>24+96.5+6+15.5+14.5</f>
        <v>156.5</v>
      </c>
      <c r="X3" s="37">
        <f>W3*100/U3</f>
        <v>10.924956369982548</v>
      </c>
      <c r="Y3" s="38">
        <f>V3*100/U3</f>
        <v>89.075043630017447</v>
      </c>
    </row>
    <row r="4" spans="1:25" ht="12.75" customHeight="1" x14ac:dyDescent="0.2">
      <c r="A4" s="12"/>
      <c r="B4" s="15"/>
      <c r="C4" s="18"/>
      <c r="D4" s="16"/>
      <c r="E4" s="18"/>
      <c r="F4" s="30"/>
      <c r="G4" s="21"/>
      <c r="H4" s="15"/>
      <c r="I4" s="39"/>
      <c r="J4" s="22"/>
      <c r="K4" s="22"/>
      <c r="L4" s="22"/>
      <c r="M4" s="40"/>
      <c r="N4" s="15"/>
      <c r="O4" s="39"/>
      <c r="P4" s="22"/>
      <c r="Q4" s="22"/>
      <c r="R4" s="22"/>
      <c r="S4" s="40"/>
      <c r="T4" s="15"/>
      <c r="U4" s="39"/>
      <c r="V4" s="22"/>
      <c r="W4" s="22"/>
      <c r="X4" s="22"/>
      <c r="Y4" s="40"/>
    </row>
    <row r="5" spans="1:25" ht="13.5" thickBot="1" x14ac:dyDescent="0.25">
      <c r="A5" s="13"/>
      <c r="B5" s="28"/>
      <c r="C5" s="20"/>
      <c r="D5" s="55"/>
      <c r="E5" s="20"/>
      <c r="F5" s="31"/>
      <c r="G5" s="32"/>
      <c r="H5" s="28"/>
      <c r="I5" s="41"/>
      <c r="J5" s="29"/>
      <c r="K5" s="29"/>
      <c r="L5" s="29"/>
      <c r="M5" s="42"/>
      <c r="N5" s="28"/>
      <c r="O5" s="41"/>
      <c r="P5" s="29"/>
      <c r="Q5" s="29"/>
      <c r="R5" s="29"/>
      <c r="S5" s="42"/>
      <c r="T5" s="28"/>
      <c r="U5" s="41"/>
      <c r="V5" s="29"/>
      <c r="W5" s="29"/>
      <c r="X5" s="29"/>
      <c r="Y5" s="42"/>
    </row>
    <row r="6" spans="1:25" ht="12.75" customHeight="1" x14ac:dyDescent="0.2">
      <c r="A6" s="11" t="s">
        <v>30</v>
      </c>
      <c r="B6" s="35">
        <v>10</v>
      </c>
      <c r="C6" s="56">
        <f>D6+E6</f>
        <v>4925</v>
      </c>
      <c r="D6" s="37">
        <v>4402.5</v>
      </c>
      <c r="E6" s="51">
        <f>323+107.5+28+64</f>
        <v>522.5</v>
      </c>
      <c r="F6" s="53">
        <f>E6*100/C6</f>
        <v>10.609137055837563</v>
      </c>
      <c r="G6" s="54">
        <f>D6*100/C6</f>
        <v>89.390862944162436</v>
      </c>
      <c r="H6" s="35">
        <v>10</v>
      </c>
      <c r="I6" s="43">
        <f>J6+K6</f>
        <v>4648.5</v>
      </c>
      <c r="J6" s="37">
        <v>4023</v>
      </c>
      <c r="K6" s="37">
        <f>38.5+406+92+45+44</f>
        <v>625.5</v>
      </c>
      <c r="L6" s="37">
        <f>K6*100/I6</f>
        <v>13.455953533397871</v>
      </c>
      <c r="M6" s="38">
        <f>J6*100/I6</f>
        <v>86.544046466602126</v>
      </c>
      <c r="N6" s="35">
        <v>10</v>
      </c>
      <c r="O6" s="43">
        <f>P6+Q6</f>
        <v>4843</v>
      </c>
      <c r="P6" s="37">
        <v>3756</v>
      </c>
      <c r="Q6" s="37">
        <f>38.5+871.5+108+15+38+16</f>
        <v>1087</v>
      </c>
      <c r="R6" s="37">
        <f>Q6*100/O6</f>
        <v>22.444765641131529</v>
      </c>
      <c r="S6" s="38">
        <f>P6*100/O6</f>
        <v>77.555234358868475</v>
      </c>
      <c r="T6" s="35">
        <v>10</v>
      </c>
      <c r="U6" s="43">
        <f>V6+W6</f>
        <v>4790.5</v>
      </c>
      <c r="V6" s="37">
        <v>4176.5</v>
      </c>
      <c r="W6" s="37">
        <f>80+147+238+146+3</f>
        <v>614</v>
      </c>
      <c r="X6" s="37">
        <f>W6*100/U6</f>
        <v>12.8170337125561</v>
      </c>
      <c r="Y6" s="38">
        <f>V6*100/U6</f>
        <v>87.182966287443904</v>
      </c>
    </row>
    <row r="7" spans="1:25" ht="12.75" customHeight="1" x14ac:dyDescent="0.2">
      <c r="A7" s="12"/>
      <c r="B7" s="15"/>
      <c r="C7" s="19"/>
      <c r="D7" s="22"/>
      <c r="E7" s="18"/>
      <c r="F7" s="30"/>
      <c r="G7" s="21"/>
      <c r="H7" s="15"/>
      <c r="I7" s="44"/>
      <c r="J7" s="22"/>
      <c r="K7" s="22"/>
      <c r="L7" s="22"/>
      <c r="M7" s="40"/>
      <c r="N7" s="15"/>
      <c r="O7" s="44"/>
      <c r="P7" s="22"/>
      <c r="Q7" s="22"/>
      <c r="R7" s="22"/>
      <c r="S7" s="40"/>
      <c r="T7" s="15"/>
      <c r="U7" s="44"/>
      <c r="V7" s="22"/>
      <c r="W7" s="22"/>
      <c r="X7" s="22"/>
      <c r="Y7" s="40"/>
    </row>
    <row r="8" spans="1:25" x14ac:dyDescent="0.2">
      <c r="A8" s="12"/>
      <c r="B8" s="15"/>
      <c r="C8" s="19"/>
      <c r="D8" s="22"/>
      <c r="E8" s="18"/>
      <c r="F8" s="30"/>
      <c r="G8" s="21"/>
      <c r="H8" s="15"/>
      <c r="I8" s="44"/>
      <c r="J8" s="22"/>
      <c r="K8" s="22"/>
      <c r="L8" s="22"/>
      <c r="M8" s="40"/>
      <c r="N8" s="15"/>
      <c r="O8" s="44"/>
      <c r="P8" s="22"/>
      <c r="Q8" s="22"/>
      <c r="R8" s="22"/>
      <c r="S8" s="40"/>
      <c r="T8" s="15"/>
      <c r="U8" s="44"/>
      <c r="V8" s="22"/>
      <c r="W8" s="22"/>
      <c r="X8" s="22"/>
      <c r="Y8" s="40"/>
    </row>
    <row r="9" spans="1:25" x14ac:dyDescent="0.2">
      <c r="A9" s="12"/>
      <c r="B9" s="15"/>
      <c r="C9" s="19"/>
      <c r="D9" s="22"/>
      <c r="E9" s="18"/>
      <c r="F9" s="30"/>
      <c r="G9" s="21"/>
      <c r="H9" s="15"/>
      <c r="I9" s="44"/>
      <c r="J9" s="22"/>
      <c r="K9" s="22"/>
      <c r="L9" s="22"/>
      <c r="M9" s="40"/>
      <c r="N9" s="15"/>
      <c r="O9" s="44"/>
      <c r="P9" s="22"/>
      <c r="Q9" s="22"/>
      <c r="R9" s="22"/>
      <c r="S9" s="40"/>
      <c r="T9" s="15"/>
      <c r="U9" s="44"/>
      <c r="V9" s="22"/>
      <c r="W9" s="22"/>
      <c r="X9" s="22"/>
      <c r="Y9" s="40"/>
    </row>
    <row r="10" spans="1:25" x14ac:dyDescent="0.2">
      <c r="A10" s="12"/>
      <c r="B10" s="15"/>
      <c r="C10" s="19"/>
      <c r="D10" s="22"/>
      <c r="E10" s="18"/>
      <c r="F10" s="30"/>
      <c r="G10" s="21"/>
      <c r="H10" s="15"/>
      <c r="I10" s="44"/>
      <c r="J10" s="22"/>
      <c r="K10" s="22"/>
      <c r="L10" s="22"/>
      <c r="M10" s="40"/>
      <c r="N10" s="15"/>
      <c r="O10" s="44"/>
      <c r="P10" s="22"/>
      <c r="Q10" s="22"/>
      <c r="R10" s="22"/>
      <c r="S10" s="40"/>
      <c r="T10" s="15"/>
      <c r="U10" s="44"/>
      <c r="V10" s="22"/>
      <c r="W10" s="22"/>
      <c r="X10" s="22"/>
      <c r="Y10" s="40"/>
    </row>
    <row r="11" spans="1:25" x14ac:dyDescent="0.2">
      <c r="A11" s="12"/>
      <c r="B11" s="15"/>
      <c r="C11" s="19"/>
      <c r="D11" s="22"/>
      <c r="E11" s="18"/>
      <c r="F11" s="30"/>
      <c r="G11" s="21"/>
      <c r="H11" s="15"/>
      <c r="I11" s="44"/>
      <c r="J11" s="22"/>
      <c r="K11" s="22"/>
      <c r="L11" s="22"/>
      <c r="M11" s="40"/>
      <c r="N11" s="15"/>
      <c r="O11" s="44"/>
      <c r="P11" s="22"/>
      <c r="Q11" s="22"/>
      <c r="R11" s="22"/>
      <c r="S11" s="40"/>
      <c r="T11" s="15"/>
      <c r="U11" s="44"/>
      <c r="V11" s="22"/>
      <c r="W11" s="22"/>
      <c r="X11" s="22"/>
      <c r="Y11" s="40"/>
    </row>
    <row r="12" spans="1:25" x14ac:dyDescent="0.2">
      <c r="A12" s="12"/>
      <c r="B12" s="15"/>
      <c r="C12" s="19"/>
      <c r="D12" s="22"/>
      <c r="E12" s="18"/>
      <c r="F12" s="30"/>
      <c r="G12" s="21"/>
      <c r="H12" s="15"/>
      <c r="I12" s="44"/>
      <c r="J12" s="22"/>
      <c r="K12" s="22"/>
      <c r="L12" s="22"/>
      <c r="M12" s="40"/>
      <c r="N12" s="15"/>
      <c r="O12" s="44"/>
      <c r="P12" s="22"/>
      <c r="Q12" s="22"/>
      <c r="R12" s="22"/>
      <c r="S12" s="40"/>
      <c r="T12" s="15"/>
      <c r="U12" s="44"/>
      <c r="V12" s="22"/>
      <c r="W12" s="22"/>
      <c r="X12" s="22"/>
      <c r="Y12" s="40"/>
    </row>
    <row r="13" spans="1:25" x14ac:dyDescent="0.2">
      <c r="A13" s="12"/>
      <c r="B13" s="15"/>
      <c r="C13" s="19"/>
      <c r="D13" s="22"/>
      <c r="E13" s="18"/>
      <c r="F13" s="30"/>
      <c r="G13" s="21"/>
      <c r="H13" s="15"/>
      <c r="I13" s="44"/>
      <c r="J13" s="22"/>
      <c r="K13" s="22"/>
      <c r="L13" s="22"/>
      <c r="M13" s="40"/>
      <c r="N13" s="15"/>
      <c r="O13" s="44"/>
      <c r="P13" s="22"/>
      <c r="Q13" s="22"/>
      <c r="R13" s="22"/>
      <c r="S13" s="40"/>
      <c r="T13" s="15"/>
      <c r="U13" s="44"/>
      <c r="V13" s="22"/>
      <c r="W13" s="22"/>
      <c r="X13" s="22"/>
      <c r="Y13" s="40"/>
    </row>
    <row r="14" spans="1:25" x14ac:dyDescent="0.2">
      <c r="A14" s="12"/>
      <c r="B14" s="15"/>
      <c r="C14" s="19"/>
      <c r="D14" s="22"/>
      <c r="E14" s="18"/>
      <c r="F14" s="30"/>
      <c r="G14" s="21"/>
      <c r="H14" s="15"/>
      <c r="I14" s="44"/>
      <c r="J14" s="22"/>
      <c r="K14" s="22"/>
      <c r="L14" s="22"/>
      <c r="M14" s="40"/>
      <c r="N14" s="15"/>
      <c r="O14" s="44"/>
      <c r="P14" s="22"/>
      <c r="Q14" s="22"/>
      <c r="R14" s="22"/>
      <c r="S14" s="40"/>
      <c r="T14" s="15"/>
      <c r="U14" s="44"/>
      <c r="V14" s="22"/>
      <c r="W14" s="22"/>
      <c r="X14" s="22"/>
      <c r="Y14" s="40"/>
    </row>
    <row r="15" spans="1:25" ht="13.5" thickBot="1" x14ac:dyDescent="0.25">
      <c r="A15" s="13"/>
      <c r="B15" s="28"/>
      <c r="C15" s="57"/>
      <c r="D15" s="29"/>
      <c r="E15" s="20"/>
      <c r="F15" s="31"/>
      <c r="G15" s="32"/>
      <c r="H15" s="28"/>
      <c r="I15" s="45"/>
      <c r="J15" s="29"/>
      <c r="K15" s="29"/>
      <c r="L15" s="29"/>
      <c r="M15" s="42"/>
      <c r="N15" s="28"/>
      <c r="O15" s="45"/>
      <c r="P15" s="29"/>
      <c r="Q15" s="29"/>
      <c r="R15" s="29"/>
      <c r="S15" s="42"/>
      <c r="T15" s="28"/>
      <c r="U15" s="45"/>
      <c r="V15" s="29"/>
      <c r="W15" s="29"/>
      <c r="X15" s="29"/>
      <c r="Y15" s="42"/>
    </row>
    <row r="16" spans="1:25" ht="12.75" customHeight="1" x14ac:dyDescent="0.2">
      <c r="A16" s="11" t="s">
        <v>28</v>
      </c>
      <c r="B16" s="35">
        <v>27</v>
      </c>
      <c r="C16" s="51">
        <f>D16+E16</f>
        <v>13289.5</v>
      </c>
      <c r="D16" s="51">
        <v>11623</v>
      </c>
      <c r="E16" s="51">
        <f>24+822+570+23+8+38+115+43+23.5</f>
        <v>1666.5</v>
      </c>
      <c r="F16" s="53">
        <f>E16*100/C16</f>
        <v>12.539975168366004</v>
      </c>
      <c r="G16" s="54">
        <f>D16*100/C16</f>
        <v>87.460024831634001</v>
      </c>
      <c r="H16" s="35">
        <v>28</v>
      </c>
      <c r="I16" s="37">
        <f>J16+K16</f>
        <v>12716.5</v>
      </c>
      <c r="J16" s="37">
        <v>10998.5</v>
      </c>
      <c r="K16" s="37">
        <f>23+1067+434+8+15+130.5+8+32.5</f>
        <v>1718</v>
      </c>
      <c r="L16" s="37">
        <f>K16*100/I16</f>
        <v>13.51000668422915</v>
      </c>
      <c r="M16" s="38">
        <f>J16*100/I16</f>
        <v>86.489993315770846</v>
      </c>
      <c r="N16" s="35">
        <v>28</v>
      </c>
      <c r="O16" s="37">
        <f>P16+Q16</f>
        <v>13455</v>
      </c>
      <c r="P16" s="37">
        <v>11321.5</v>
      </c>
      <c r="Q16" s="37">
        <f>40+2093.5</f>
        <v>2133.5</v>
      </c>
      <c r="R16" s="37">
        <f>Q16*100/O16</f>
        <v>15.856558900037161</v>
      </c>
      <c r="S16" s="38">
        <f>P16*100/O16</f>
        <v>84.143441099962843</v>
      </c>
      <c r="T16" s="35">
        <v>28</v>
      </c>
      <c r="U16" s="37">
        <f>V16+W16</f>
        <v>13370</v>
      </c>
      <c r="V16" s="37">
        <v>11325</v>
      </c>
      <c r="W16" s="37">
        <f>25+216+624.5+789+38.5+254+42+16+40</f>
        <v>2045</v>
      </c>
      <c r="X16" s="37">
        <f>W16*100/U16</f>
        <v>15.295437546746447</v>
      </c>
      <c r="Y16" s="38">
        <f>V16*100/U16</f>
        <v>84.704562453253558</v>
      </c>
    </row>
    <row r="17" spans="1:25" ht="12.75" customHeight="1" x14ac:dyDescent="0.2">
      <c r="A17" s="23"/>
      <c r="B17" s="15"/>
      <c r="C17" s="18"/>
      <c r="D17" s="18"/>
      <c r="E17" s="18"/>
      <c r="F17" s="30"/>
      <c r="G17" s="21"/>
      <c r="H17" s="15"/>
      <c r="I17" s="22"/>
      <c r="J17" s="22"/>
      <c r="K17" s="22"/>
      <c r="L17" s="22"/>
      <c r="M17" s="40"/>
      <c r="N17" s="15"/>
      <c r="O17" s="22"/>
      <c r="P17" s="22"/>
      <c r="Q17" s="22"/>
      <c r="R17" s="22"/>
      <c r="S17" s="40"/>
      <c r="T17" s="15"/>
      <c r="U17" s="22"/>
      <c r="V17" s="22"/>
      <c r="W17" s="22"/>
      <c r="X17" s="22"/>
      <c r="Y17" s="40"/>
    </row>
    <row r="18" spans="1:25" x14ac:dyDescent="0.2">
      <c r="A18" s="12"/>
      <c r="B18" s="15"/>
      <c r="C18" s="18"/>
      <c r="D18" s="18"/>
      <c r="E18" s="18"/>
      <c r="F18" s="30"/>
      <c r="G18" s="21"/>
      <c r="H18" s="15"/>
      <c r="I18" s="22"/>
      <c r="J18" s="22"/>
      <c r="K18" s="22"/>
      <c r="L18" s="22"/>
      <c r="M18" s="40"/>
      <c r="N18" s="15"/>
      <c r="O18" s="22"/>
      <c r="P18" s="22"/>
      <c r="Q18" s="22"/>
      <c r="R18" s="22"/>
      <c r="S18" s="40"/>
      <c r="T18" s="15"/>
      <c r="U18" s="22"/>
      <c r="V18" s="22"/>
      <c r="W18" s="22"/>
      <c r="X18" s="22"/>
      <c r="Y18" s="40"/>
    </row>
    <row r="19" spans="1:25" x14ac:dyDescent="0.2">
      <c r="A19" s="12"/>
      <c r="B19" s="15"/>
      <c r="C19" s="18"/>
      <c r="D19" s="18"/>
      <c r="E19" s="18"/>
      <c r="F19" s="30"/>
      <c r="G19" s="21"/>
      <c r="H19" s="15"/>
      <c r="I19" s="22"/>
      <c r="J19" s="22"/>
      <c r="K19" s="22"/>
      <c r="L19" s="22"/>
      <c r="M19" s="40"/>
      <c r="N19" s="15"/>
      <c r="O19" s="22"/>
      <c r="P19" s="22"/>
      <c r="Q19" s="22"/>
      <c r="R19" s="22"/>
      <c r="S19" s="40"/>
      <c r="T19" s="15"/>
      <c r="U19" s="22"/>
      <c r="V19" s="22"/>
      <c r="W19" s="22"/>
      <c r="X19" s="22"/>
      <c r="Y19" s="40"/>
    </row>
    <row r="20" spans="1:25" x14ac:dyDescent="0.2">
      <c r="A20" s="12"/>
      <c r="B20" s="15"/>
      <c r="C20" s="18"/>
      <c r="D20" s="18"/>
      <c r="E20" s="18"/>
      <c r="F20" s="30"/>
      <c r="G20" s="21"/>
      <c r="H20" s="15"/>
      <c r="I20" s="22"/>
      <c r="J20" s="22"/>
      <c r="K20" s="22"/>
      <c r="L20" s="22"/>
      <c r="M20" s="40"/>
      <c r="N20" s="15"/>
      <c r="O20" s="22"/>
      <c r="P20" s="22"/>
      <c r="Q20" s="22"/>
      <c r="R20" s="22"/>
      <c r="S20" s="40"/>
      <c r="T20" s="15"/>
      <c r="U20" s="22"/>
      <c r="V20" s="22"/>
      <c r="W20" s="22"/>
      <c r="X20" s="22"/>
      <c r="Y20" s="40"/>
    </row>
    <row r="21" spans="1:25" x14ac:dyDescent="0.2">
      <c r="A21" s="12"/>
      <c r="B21" s="15"/>
      <c r="C21" s="18"/>
      <c r="D21" s="18"/>
      <c r="E21" s="18"/>
      <c r="F21" s="30"/>
      <c r="G21" s="21"/>
      <c r="H21" s="15"/>
      <c r="I21" s="22"/>
      <c r="J21" s="22"/>
      <c r="K21" s="22"/>
      <c r="L21" s="22"/>
      <c r="M21" s="40"/>
      <c r="N21" s="15"/>
      <c r="O21" s="22"/>
      <c r="P21" s="22"/>
      <c r="Q21" s="22"/>
      <c r="R21" s="22"/>
      <c r="S21" s="40"/>
      <c r="T21" s="15"/>
      <c r="U21" s="22"/>
      <c r="V21" s="22"/>
      <c r="W21" s="22"/>
      <c r="X21" s="22"/>
      <c r="Y21" s="40"/>
    </row>
    <row r="22" spans="1:25" x14ac:dyDescent="0.2">
      <c r="A22" s="12"/>
      <c r="B22" s="15"/>
      <c r="C22" s="18"/>
      <c r="D22" s="18"/>
      <c r="E22" s="18"/>
      <c r="F22" s="30"/>
      <c r="G22" s="21"/>
      <c r="H22" s="15"/>
      <c r="I22" s="22"/>
      <c r="J22" s="22"/>
      <c r="K22" s="22"/>
      <c r="L22" s="22"/>
      <c r="M22" s="40"/>
      <c r="N22" s="15"/>
      <c r="O22" s="22"/>
      <c r="P22" s="22"/>
      <c r="Q22" s="22"/>
      <c r="R22" s="22"/>
      <c r="S22" s="40"/>
      <c r="T22" s="15"/>
      <c r="U22" s="22"/>
      <c r="V22" s="22"/>
      <c r="W22" s="22"/>
      <c r="X22" s="22"/>
      <c r="Y22" s="40"/>
    </row>
    <row r="23" spans="1:25" x14ac:dyDescent="0.2">
      <c r="A23" s="12"/>
      <c r="B23" s="15"/>
      <c r="C23" s="18"/>
      <c r="D23" s="18"/>
      <c r="E23" s="18"/>
      <c r="F23" s="30"/>
      <c r="G23" s="21"/>
      <c r="H23" s="15"/>
      <c r="I23" s="22"/>
      <c r="J23" s="22"/>
      <c r="K23" s="22"/>
      <c r="L23" s="22"/>
      <c r="M23" s="40"/>
      <c r="N23" s="15"/>
      <c r="O23" s="22"/>
      <c r="P23" s="22"/>
      <c r="Q23" s="22"/>
      <c r="R23" s="22"/>
      <c r="S23" s="40"/>
      <c r="T23" s="15"/>
      <c r="U23" s="22"/>
      <c r="V23" s="22"/>
      <c r="W23" s="22"/>
      <c r="X23" s="22"/>
      <c r="Y23" s="40"/>
    </row>
    <row r="24" spans="1:25" x14ac:dyDescent="0.2">
      <c r="A24" s="12"/>
      <c r="B24" s="15"/>
      <c r="C24" s="18"/>
      <c r="D24" s="18"/>
      <c r="E24" s="18"/>
      <c r="F24" s="30"/>
      <c r="G24" s="21"/>
      <c r="H24" s="15"/>
      <c r="I24" s="22"/>
      <c r="J24" s="22"/>
      <c r="K24" s="22"/>
      <c r="L24" s="22"/>
      <c r="M24" s="40"/>
      <c r="N24" s="15"/>
      <c r="O24" s="22"/>
      <c r="P24" s="22"/>
      <c r="Q24" s="22"/>
      <c r="R24" s="22"/>
      <c r="S24" s="40"/>
      <c r="T24" s="15"/>
      <c r="U24" s="22"/>
      <c r="V24" s="22"/>
      <c r="W24" s="22"/>
      <c r="X24" s="22"/>
      <c r="Y24" s="40"/>
    </row>
    <row r="25" spans="1:25" x14ac:dyDescent="0.2">
      <c r="A25" s="12"/>
      <c r="B25" s="15"/>
      <c r="C25" s="18"/>
      <c r="D25" s="18"/>
      <c r="E25" s="18"/>
      <c r="F25" s="30"/>
      <c r="G25" s="21"/>
      <c r="H25" s="15"/>
      <c r="I25" s="22"/>
      <c r="J25" s="22"/>
      <c r="K25" s="22"/>
      <c r="L25" s="22"/>
      <c r="M25" s="40"/>
      <c r="N25" s="15"/>
      <c r="O25" s="22"/>
      <c r="P25" s="22"/>
      <c r="Q25" s="22"/>
      <c r="R25" s="22"/>
      <c r="S25" s="40"/>
      <c r="T25" s="15"/>
      <c r="U25" s="22"/>
      <c r="V25" s="22"/>
      <c r="W25" s="22"/>
      <c r="X25" s="22"/>
      <c r="Y25" s="40"/>
    </row>
    <row r="26" spans="1:25" x14ac:dyDescent="0.2">
      <c r="A26" s="12"/>
      <c r="B26" s="15"/>
      <c r="C26" s="18"/>
      <c r="D26" s="18"/>
      <c r="E26" s="18"/>
      <c r="F26" s="30"/>
      <c r="G26" s="21"/>
      <c r="H26" s="15"/>
      <c r="I26" s="22"/>
      <c r="J26" s="22"/>
      <c r="K26" s="22"/>
      <c r="L26" s="22"/>
      <c r="M26" s="40"/>
      <c r="N26" s="15"/>
      <c r="O26" s="22"/>
      <c r="P26" s="22"/>
      <c r="Q26" s="22"/>
      <c r="R26" s="22"/>
      <c r="S26" s="40"/>
      <c r="T26" s="15"/>
      <c r="U26" s="22"/>
      <c r="V26" s="22"/>
      <c r="W26" s="22"/>
      <c r="X26" s="22"/>
      <c r="Y26" s="40"/>
    </row>
    <row r="27" spans="1:25" x14ac:dyDescent="0.2">
      <c r="A27" s="12"/>
      <c r="B27" s="15"/>
      <c r="C27" s="18"/>
      <c r="D27" s="18"/>
      <c r="E27" s="18"/>
      <c r="F27" s="30"/>
      <c r="G27" s="21"/>
      <c r="H27" s="15"/>
      <c r="I27" s="22"/>
      <c r="J27" s="22"/>
      <c r="K27" s="22"/>
      <c r="L27" s="22"/>
      <c r="M27" s="40"/>
      <c r="N27" s="15"/>
      <c r="O27" s="22"/>
      <c r="P27" s="22"/>
      <c r="Q27" s="22"/>
      <c r="R27" s="22"/>
      <c r="S27" s="40"/>
      <c r="T27" s="15"/>
      <c r="U27" s="22"/>
      <c r="V27" s="22"/>
      <c r="W27" s="22"/>
      <c r="X27" s="22"/>
      <c r="Y27" s="40"/>
    </row>
    <row r="28" spans="1:25" x14ac:dyDescent="0.2">
      <c r="A28" s="12"/>
      <c r="B28" s="15"/>
      <c r="C28" s="18"/>
      <c r="D28" s="18"/>
      <c r="E28" s="18"/>
      <c r="F28" s="30"/>
      <c r="G28" s="21"/>
      <c r="H28" s="15"/>
      <c r="I28" s="22"/>
      <c r="J28" s="22"/>
      <c r="K28" s="22"/>
      <c r="L28" s="22"/>
      <c r="M28" s="40"/>
      <c r="N28" s="15"/>
      <c r="O28" s="22"/>
      <c r="P28" s="22"/>
      <c r="Q28" s="22"/>
      <c r="R28" s="22"/>
      <c r="S28" s="40"/>
      <c r="T28" s="15"/>
      <c r="U28" s="22"/>
      <c r="V28" s="22"/>
      <c r="W28" s="22"/>
      <c r="X28" s="22"/>
      <c r="Y28" s="40"/>
    </row>
    <row r="29" spans="1:25" x14ac:dyDescent="0.2">
      <c r="A29" s="12"/>
      <c r="B29" s="15"/>
      <c r="C29" s="18"/>
      <c r="D29" s="18"/>
      <c r="E29" s="18"/>
      <c r="F29" s="30"/>
      <c r="G29" s="21"/>
      <c r="H29" s="15"/>
      <c r="I29" s="22"/>
      <c r="J29" s="22"/>
      <c r="K29" s="22"/>
      <c r="L29" s="22"/>
      <c r="M29" s="40"/>
      <c r="N29" s="15"/>
      <c r="O29" s="22"/>
      <c r="P29" s="22"/>
      <c r="Q29" s="22"/>
      <c r="R29" s="22"/>
      <c r="S29" s="40"/>
      <c r="T29" s="15"/>
      <c r="U29" s="22"/>
      <c r="V29" s="22"/>
      <c r="W29" s="22"/>
      <c r="X29" s="22"/>
      <c r="Y29" s="40"/>
    </row>
    <row r="30" spans="1:25" x14ac:dyDescent="0.2">
      <c r="A30" s="12"/>
      <c r="B30" s="15"/>
      <c r="C30" s="18"/>
      <c r="D30" s="18"/>
      <c r="E30" s="18"/>
      <c r="F30" s="30"/>
      <c r="G30" s="21"/>
      <c r="H30" s="15"/>
      <c r="I30" s="22"/>
      <c r="J30" s="22"/>
      <c r="K30" s="22"/>
      <c r="L30" s="22"/>
      <c r="M30" s="40"/>
      <c r="N30" s="15"/>
      <c r="O30" s="22"/>
      <c r="P30" s="22"/>
      <c r="Q30" s="22"/>
      <c r="R30" s="22"/>
      <c r="S30" s="40"/>
      <c r="T30" s="15"/>
      <c r="U30" s="22"/>
      <c r="V30" s="22"/>
      <c r="W30" s="22"/>
      <c r="X30" s="22"/>
      <c r="Y30" s="40"/>
    </row>
    <row r="31" spans="1:25" x14ac:dyDescent="0.2">
      <c r="A31" s="12"/>
      <c r="B31" s="15"/>
      <c r="C31" s="18"/>
      <c r="D31" s="18"/>
      <c r="E31" s="18"/>
      <c r="F31" s="30"/>
      <c r="G31" s="21"/>
      <c r="H31" s="15"/>
      <c r="I31" s="22"/>
      <c r="J31" s="22"/>
      <c r="K31" s="22"/>
      <c r="L31" s="22"/>
      <c r="M31" s="40"/>
      <c r="N31" s="15"/>
      <c r="O31" s="22"/>
      <c r="P31" s="22"/>
      <c r="Q31" s="22"/>
      <c r="R31" s="22"/>
      <c r="S31" s="40"/>
      <c r="T31" s="15"/>
      <c r="U31" s="22"/>
      <c r="V31" s="22"/>
      <c r="W31" s="22"/>
      <c r="X31" s="22"/>
      <c r="Y31" s="40"/>
    </row>
    <row r="32" spans="1:25" x14ac:dyDescent="0.2">
      <c r="A32" s="12"/>
      <c r="B32" s="15"/>
      <c r="C32" s="18"/>
      <c r="D32" s="18"/>
      <c r="E32" s="18"/>
      <c r="F32" s="30"/>
      <c r="G32" s="21"/>
      <c r="H32" s="15"/>
      <c r="I32" s="22"/>
      <c r="J32" s="22"/>
      <c r="K32" s="22"/>
      <c r="L32" s="22"/>
      <c r="M32" s="40"/>
      <c r="N32" s="15"/>
      <c r="O32" s="22"/>
      <c r="P32" s="22"/>
      <c r="Q32" s="22"/>
      <c r="R32" s="22"/>
      <c r="S32" s="40"/>
      <c r="T32" s="15"/>
      <c r="U32" s="22"/>
      <c r="V32" s="22"/>
      <c r="W32" s="22"/>
      <c r="X32" s="22"/>
      <c r="Y32" s="40"/>
    </row>
    <row r="33" spans="1:25" x14ac:dyDescent="0.2">
      <c r="A33" s="12"/>
      <c r="B33" s="15"/>
      <c r="C33" s="18"/>
      <c r="D33" s="18"/>
      <c r="E33" s="18"/>
      <c r="F33" s="30"/>
      <c r="G33" s="21"/>
      <c r="H33" s="15"/>
      <c r="I33" s="22"/>
      <c r="J33" s="22"/>
      <c r="K33" s="22"/>
      <c r="L33" s="22"/>
      <c r="M33" s="40"/>
      <c r="N33" s="15"/>
      <c r="O33" s="22"/>
      <c r="P33" s="22"/>
      <c r="Q33" s="22"/>
      <c r="R33" s="22"/>
      <c r="S33" s="40"/>
      <c r="T33" s="15"/>
      <c r="U33" s="22"/>
      <c r="V33" s="22"/>
      <c r="W33" s="22"/>
      <c r="X33" s="22"/>
      <c r="Y33" s="40"/>
    </row>
    <row r="34" spans="1:25" x14ac:dyDescent="0.2">
      <c r="A34" s="12"/>
      <c r="B34" s="15"/>
      <c r="C34" s="18"/>
      <c r="D34" s="18"/>
      <c r="E34" s="18"/>
      <c r="F34" s="30"/>
      <c r="G34" s="21"/>
      <c r="H34" s="15"/>
      <c r="I34" s="22"/>
      <c r="J34" s="22"/>
      <c r="K34" s="22"/>
      <c r="L34" s="22"/>
      <c r="M34" s="40"/>
      <c r="N34" s="15"/>
      <c r="O34" s="22"/>
      <c r="P34" s="22"/>
      <c r="Q34" s="22"/>
      <c r="R34" s="22"/>
      <c r="S34" s="40"/>
      <c r="T34" s="15"/>
      <c r="U34" s="22"/>
      <c r="V34" s="22"/>
      <c r="W34" s="22"/>
      <c r="X34" s="22"/>
      <c r="Y34" s="40"/>
    </row>
    <row r="35" spans="1:25" x14ac:dyDescent="0.2">
      <c r="A35" s="12"/>
      <c r="B35" s="15"/>
      <c r="C35" s="18"/>
      <c r="D35" s="18"/>
      <c r="E35" s="18"/>
      <c r="F35" s="30"/>
      <c r="G35" s="21"/>
      <c r="H35" s="15"/>
      <c r="I35" s="22"/>
      <c r="J35" s="22"/>
      <c r="K35" s="22"/>
      <c r="L35" s="22"/>
      <c r="M35" s="40"/>
      <c r="N35" s="15"/>
      <c r="O35" s="22"/>
      <c r="P35" s="22"/>
      <c r="Q35" s="22"/>
      <c r="R35" s="22"/>
      <c r="S35" s="40"/>
      <c r="T35" s="15"/>
      <c r="U35" s="22"/>
      <c r="V35" s="22"/>
      <c r="W35" s="22"/>
      <c r="X35" s="22"/>
      <c r="Y35" s="40"/>
    </row>
    <row r="36" spans="1:25" x14ac:dyDescent="0.2">
      <c r="A36" s="12"/>
      <c r="B36" s="15"/>
      <c r="C36" s="18"/>
      <c r="D36" s="18"/>
      <c r="E36" s="18"/>
      <c r="F36" s="30"/>
      <c r="G36" s="21"/>
      <c r="H36" s="15"/>
      <c r="I36" s="22"/>
      <c r="J36" s="22"/>
      <c r="K36" s="22"/>
      <c r="L36" s="22"/>
      <c r="M36" s="40"/>
      <c r="N36" s="15"/>
      <c r="O36" s="22"/>
      <c r="P36" s="22"/>
      <c r="Q36" s="22"/>
      <c r="R36" s="22"/>
      <c r="S36" s="40"/>
      <c r="T36" s="15"/>
      <c r="U36" s="22"/>
      <c r="V36" s="22"/>
      <c r="W36" s="22"/>
      <c r="X36" s="22"/>
      <c r="Y36" s="40"/>
    </row>
    <row r="37" spans="1:25" x14ac:dyDescent="0.2">
      <c r="A37" s="12"/>
      <c r="B37" s="15"/>
      <c r="C37" s="18"/>
      <c r="D37" s="18"/>
      <c r="E37" s="18"/>
      <c r="F37" s="30"/>
      <c r="G37" s="21"/>
      <c r="H37" s="15"/>
      <c r="I37" s="22"/>
      <c r="J37" s="22"/>
      <c r="K37" s="22"/>
      <c r="L37" s="22"/>
      <c r="M37" s="40"/>
      <c r="N37" s="15"/>
      <c r="O37" s="22"/>
      <c r="P37" s="22"/>
      <c r="Q37" s="22"/>
      <c r="R37" s="22"/>
      <c r="S37" s="40"/>
      <c r="T37" s="15"/>
      <c r="U37" s="22"/>
      <c r="V37" s="22"/>
      <c r="W37" s="22"/>
      <c r="X37" s="22"/>
      <c r="Y37" s="40"/>
    </row>
    <row r="38" spans="1:25" x14ac:dyDescent="0.2">
      <c r="A38" s="12"/>
      <c r="B38" s="15"/>
      <c r="C38" s="18"/>
      <c r="D38" s="18"/>
      <c r="E38" s="18"/>
      <c r="F38" s="30"/>
      <c r="G38" s="21"/>
      <c r="H38" s="15"/>
      <c r="I38" s="22"/>
      <c r="J38" s="22"/>
      <c r="K38" s="22"/>
      <c r="L38" s="22"/>
      <c r="M38" s="40"/>
      <c r="N38" s="15"/>
      <c r="O38" s="22"/>
      <c r="P38" s="22"/>
      <c r="Q38" s="22"/>
      <c r="R38" s="22"/>
      <c r="S38" s="40"/>
      <c r="T38" s="15"/>
      <c r="U38" s="22"/>
      <c r="V38" s="22"/>
      <c r="W38" s="22"/>
      <c r="X38" s="22"/>
      <c r="Y38" s="40"/>
    </row>
    <row r="39" spans="1:25" x14ac:dyDescent="0.2">
      <c r="A39" s="12"/>
      <c r="B39" s="15"/>
      <c r="C39" s="18"/>
      <c r="D39" s="18"/>
      <c r="E39" s="18"/>
      <c r="F39" s="30"/>
      <c r="G39" s="21"/>
      <c r="H39" s="15"/>
      <c r="I39" s="22"/>
      <c r="J39" s="22"/>
      <c r="K39" s="22"/>
      <c r="L39" s="22"/>
      <c r="M39" s="40"/>
      <c r="N39" s="15"/>
      <c r="O39" s="22"/>
      <c r="P39" s="22"/>
      <c r="Q39" s="22"/>
      <c r="R39" s="22"/>
      <c r="S39" s="40"/>
      <c r="T39" s="15"/>
      <c r="U39" s="22"/>
      <c r="V39" s="22"/>
      <c r="W39" s="22"/>
      <c r="X39" s="22"/>
      <c r="Y39" s="40"/>
    </row>
    <row r="40" spans="1:25" x14ac:dyDescent="0.2">
      <c r="A40" s="12"/>
      <c r="B40" s="15"/>
      <c r="C40" s="18"/>
      <c r="D40" s="18"/>
      <c r="E40" s="18"/>
      <c r="F40" s="30"/>
      <c r="G40" s="21"/>
      <c r="H40" s="15"/>
      <c r="I40" s="22"/>
      <c r="J40" s="22"/>
      <c r="K40" s="22"/>
      <c r="L40" s="22"/>
      <c r="M40" s="40"/>
      <c r="N40" s="15"/>
      <c r="O40" s="22"/>
      <c r="P40" s="22"/>
      <c r="Q40" s="22"/>
      <c r="R40" s="22"/>
      <c r="S40" s="40"/>
      <c r="T40" s="15"/>
      <c r="U40" s="22"/>
      <c r="V40" s="22"/>
      <c r="W40" s="22"/>
      <c r="X40" s="22"/>
      <c r="Y40" s="40"/>
    </row>
    <row r="41" spans="1:25" x14ac:dyDescent="0.2">
      <c r="A41" s="12"/>
      <c r="B41" s="15"/>
      <c r="C41" s="18"/>
      <c r="D41" s="18"/>
      <c r="E41" s="18"/>
      <c r="F41" s="30"/>
      <c r="G41" s="21"/>
      <c r="H41" s="15"/>
      <c r="I41" s="22"/>
      <c r="J41" s="22"/>
      <c r="K41" s="22"/>
      <c r="L41" s="22"/>
      <c r="M41" s="40"/>
      <c r="N41" s="15"/>
      <c r="O41" s="22"/>
      <c r="P41" s="22"/>
      <c r="Q41" s="22"/>
      <c r="R41" s="22"/>
      <c r="S41" s="40"/>
      <c r="T41" s="15"/>
      <c r="U41" s="22"/>
      <c r="V41" s="22"/>
      <c r="W41" s="22"/>
      <c r="X41" s="22"/>
      <c r="Y41" s="40"/>
    </row>
    <row r="42" spans="1:25" x14ac:dyDescent="0.2">
      <c r="A42" s="12"/>
      <c r="B42" s="15"/>
      <c r="C42" s="18"/>
      <c r="D42" s="18"/>
      <c r="E42" s="18"/>
      <c r="F42" s="30"/>
      <c r="G42" s="21"/>
      <c r="H42" s="15"/>
      <c r="I42" s="22"/>
      <c r="J42" s="22"/>
      <c r="K42" s="22"/>
      <c r="L42" s="22"/>
      <c r="M42" s="40"/>
      <c r="N42" s="15"/>
      <c r="O42" s="22"/>
      <c r="P42" s="22"/>
      <c r="Q42" s="22"/>
      <c r="R42" s="22"/>
      <c r="S42" s="40"/>
      <c r="T42" s="15"/>
      <c r="U42" s="22"/>
      <c r="V42" s="22"/>
      <c r="W42" s="22"/>
      <c r="X42" s="22"/>
      <c r="Y42" s="40"/>
    </row>
    <row r="43" spans="1:25" x14ac:dyDescent="0.2">
      <c r="A43" s="12"/>
      <c r="B43" s="15"/>
      <c r="C43" s="18"/>
      <c r="D43" s="18"/>
      <c r="E43" s="18"/>
      <c r="F43" s="30"/>
      <c r="G43" s="21"/>
      <c r="H43" s="46"/>
      <c r="I43" s="47"/>
      <c r="J43" s="47"/>
      <c r="K43" s="47"/>
      <c r="L43" s="47"/>
      <c r="M43" s="48"/>
      <c r="N43" s="46"/>
      <c r="O43" s="47"/>
      <c r="P43" s="47"/>
      <c r="Q43" s="47"/>
      <c r="R43" s="47"/>
      <c r="S43" s="48"/>
      <c r="T43" s="46"/>
      <c r="U43" s="47"/>
      <c r="V43" s="47"/>
      <c r="W43" s="47"/>
      <c r="X43" s="47"/>
      <c r="Y43" s="48"/>
    </row>
    <row r="44" spans="1:25" ht="13.5" thickBot="1" x14ac:dyDescent="0.25">
      <c r="A44" s="12"/>
      <c r="B44" s="28"/>
      <c r="C44" s="20"/>
      <c r="D44" s="20"/>
      <c r="E44" s="20"/>
      <c r="F44" s="31"/>
      <c r="G44" s="32"/>
      <c r="H44" s="28"/>
      <c r="I44" s="29"/>
      <c r="J44" s="29"/>
      <c r="K44" s="29"/>
      <c r="L44" s="29"/>
      <c r="M44" s="42"/>
      <c r="N44" s="28"/>
      <c r="O44" s="29"/>
      <c r="P44" s="29"/>
      <c r="Q44" s="29"/>
      <c r="R44" s="29"/>
      <c r="S44" s="42"/>
      <c r="T44" s="28"/>
      <c r="U44" s="29"/>
      <c r="V44" s="29"/>
      <c r="W44" s="29"/>
      <c r="X44" s="29"/>
      <c r="Y44" s="42"/>
    </row>
    <row r="45" spans="1:25" x14ac:dyDescent="0.2">
      <c r="A45" s="11" t="s">
        <v>29</v>
      </c>
      <c r="B45" s="14">
        <v>5</v>
      </c>
      <c r="C45" s="17">
        <f>D45+E45</f>
        <v>2263</v>
      </c>
      <c r="D45" s="49">
        <v>1956.25</v>
      </c>
      <c r="E45" s="49">
        <f>223.75+69.5+13.5</f>
        <v>306.75</v>
      </c>
      <c r="F45" s="33">
        <f>E45*100/C45</f>
        <v>13.555015466195316</v>
      </c>
      <c r="G45" s="34">
        <f>D45*100/C45</f>
        <v>86.444984533804686</v>
      </c>
      <c r="H45" s="14">
        <v>5</v>
      </c>
      <c r="I45" s="49">
        <f>J45+K45</f>
        <v>2150.25</v>
      </c>
      <c r="J45" s="49">
        <v>1962.5</v>
      </c>
      <c r="K45" s="49">
        <f>161.25+8+18.5</f>
        <v>187.75</v>
      </c>
      <c r="L45" s="49">
        <f>K45*100/I45</f>
        <v>8.7315428438553653</v>
      </c>
      <c r="M45" s="50">
        <f>J45*100/I45</f>
        <v>91.268457156144635</v>
      </c>
      <c r="N45" s="14">
        <v>5</v>
      </c>
      <c r="O45" s="49">
        <f>P45+Q45</f>
        <v>2239.5</v>
      </c>
      <c r="P45" s="49">
        <v>1922.25</v>
      </c>
      <c r="Q45" s="49">
        <f>284.25+8+7.5+17.5</f>
        <v>317.25</v>
      </c>
      <c r="R45" s="49">
        <f>Q45*100/O45</f>
        <v>14.166108506363027</v>
      </c>
      <c r="S45" s="50">
        <f>P45*100/O45</f>
        <v>85.833891493636969</v>
      </c>
      <c r="T45" s="14">
        <v>5</v>
      </c>
      <c r="U45" s="49">
        <f>V45+W45</f>
        <v>2197.5</v>
      </c>
      <c r="V45" s="49">
        <v>1924</v>
      </c>
      <c r="W45" s="49">
        <f>35.25+146.25+30.5+8+53.5</f>
        <v>273.5</v>
      </c>
      <c r="X45" s="49">
        <f>W45*100/U45</f>
        <v>12.445961319681457</v>
      </c>
      <c r="Y45" s="50">
        <f>V45*100/U45</f>
        <v>87.554038680318541</v>
      </c>
    </row>
    <row r="46" spans="1:25" ht="12.75" customHeight="1" x14ac:dyDescent="0.2">
      <c r="A46" s="12"/>
      <c r="B46" s="15"/>
      <c r="C46" s="18"/>
      <c r="D46" s="22"/>
      <c r="E46" s="22"/>
      <c r="F46" s="30"/>
      <c r="G46" s="21"/>
      <c r="H46" s="15"/>
      <c r="I46" s="22"/>
      <c r="J46" s="22"/>
      <c r="K46" s="22"/>
      <c r="L46" s="22"/>
      <c r="M46" s="40"/>
      <c r="N46" s="15"/>
      <c r="O46" s="22"/>
      <c r="P46" s="22"/>
      <c r="Q46" s="22"/>
      <c r="R46" s="22"/>
      <c r="S46" s="40"/>
      <c r="T46" s="15"/>
      <c r="U46" s="22"/>
      <c r="V46" s="22"/>
      <c r="W46" s="22"/>
      <c r="X46" s="22"/>
      <c r="Y46" s="40"/>
    </row>
    <row r="47" spans="1:25" x14ac:dyDescent="0.2">
      <c r="A47" s="12"/>
      <c r="B47" s="15"/>
      <c r="C47" s="18"/>
      <c r="D47" s="22"/>
      <c r="E47" s="22"/>
      <c r="F47" s="30"/>
      <c r="G47" s="21"/>
      <c r="H47" s="15"/>
      <c r="I47" s="22"/>
      <c r="J47" s="22"/>
      <c r="K47" s="22"/>
      <c r="L47" s="22"/>
      <c r="M47" s="40"/>
      <c r="N47" s="15"/>
      <c r="O47" s="22"/>
      <c r="P47" s="22"/>
      <c r="Q47" s="22"/>
      <c r="R47" s="22"/>
      <c r="S47" s="40"/>
      <c r="T47" s="15"/>
      <c r="U47" s="22"/>
      <c r="V47" s="22"/>
      <c r="W47" s="22"/>
      <c r="X47" s="22"/>
      <c r="Y47" s="40"/>
    </row>
    <row r="48" spans="1:25" x14ac:dyDescent="0.2">
      <c r="A48" s="12"/>
      <c r="B48" s="15"/>
      <c r="C48" s="18"/>
      <c r="D48" s="22"/>
      <c r="E48" s="22"/>
      <c r="F48" s="30"/>
      <c r="G48" s="21"/>
      <c r="H48" s="15"/>
      <c r="I48" s="22"/>
      <c r="J48" s="22"/>
      <c r="K48" s="22"/>
      <c r="L48" s="22"/>
      <c r="M48" s="40"/>
      <c r="N48" s="15"/>
      <c r="O48" s="22"/>
      <c r="P48" s="22"/>
      <c r="Q48" s="22"/>
      <c r="R48" s="22"/>
      <c r="S48" s="40"/>
      <c r="T48" s="15"/>
      <c r="U48" s="22"/>
      <c r="V48" s="22"/>
      <c r="W48" s="22"/>
      <c r="X48" s="22"/>
      <c r="Y48" s="40"/>
    </row>
    <row r="49" spans="1:25" ht="13.5" thickBot="1" x14ac:dyDescent="0.25">
      <c r="A49" s="13"/>
      <c r="B49" s="28"/>
      <c r="C49" s="20"/>
      <c r="D49" s="29"/>
      <c r="E49" s="29"/>
      <c r="F49" s="31"/>
      <c r="G49" s="32"/>
      <c r="H49" s="28"/>
      <c r="I49" s="29"/>
      <c r="J49" s="29"/>
      <c r="K49" s="29"/>
      <c r="L49" s="29"/>
      <c r="M49" s="42"/>
      <c r="N49" s="28"/>
      <c r="O49" s="29"/>
      <c r="P49" s="29"/>
      <c r="Q49" s="29"/>
      <c r="R49" s="29"/>
      <c r="S49" s="42"/>
      <c r="T49" s="28"/>
      <c r="U49" s="29"/>
      <c r="V49" s="29"/>
      <c r="W49" s="29"/>
      <c r="X49" s="29"/>
      <c r="Y49" s="42"/>
    </row>
  </sheetData>
  <sortState xmlns:xlrd2="http://schemas.microsoft.com/office/spreadsheetml/2017/richdata2" ref="A66:A94">
    <sortCondition ref="A66:A94"/>
  </sortState>
  <mergeCells count="104">
    <mergeCell ref="Y45:Y49"/>
    <mergeCell ref="T16:T44"/>
    <mergeCell ref="U16:U44"/>
    <mergeCell ref="V16:V44"/>
    <mergeCell ref="W16:W44"/>
    <mergeCell ref="X16:X44"/>
    <mergeCell ref="Y16:Y44"/>
    <mergeCell ref="T45:T49"/>
    <mergeCell ref="U45:U49"/>
    <mergeCell ref="V45:V49"/>
    <mergeCell ref="W45:W49"/>
    <mergeCell ref="X45:X49"/>
    <mergeCell ref="X6:X15"/>
    <mergeCell ref="Y6:Y15"/>
    <mergeCell ref="T6:T15"/>
    <mergeCell ref="U6:U15"/>
    <mergeCell ref="V6:V15"/>
    <mergeCell ref="W6:W15"/>
    <mergeCell ref="T1:Y1"/>
    <mergeCell ref="T3:T5"/>
    <mergeCell ref="U3:U5"/>
    <mergeCell ref="V3:V5"/>
    <mergeCell ref="W3:W5"/>
    <mergeCell ref="X3:X5"/>
    <mergeCell ref="Y3:Y5"/>
    <mergeCell ref="R45:R49"/>
    <mergeCell ref="S45:S49"/>
    <mergeCell ref="N16:N44"/>
    <mergeCell ref="O16:O44"/>
    <mergeCell ref="P16:P44"/>
    <mergeCell ref="Q16:Q44"/>
    <mergeCell ref="R16:R44"/>
    <mergeCell ref="S16:S44"/>
    <mergeCell ref="N45:N49"/>
    <mergeCell ref="O45:O49"/>
    <mergeCell ref="P45:P49"/>
    <mergeCell ref="Q45:Q49"/>
    <mergeCell ref="S6:S15"/>
    <mergeCell ref="N1:S1"/>
    <mergeCell ref="N3:N5"/>
    <mergeCell ref="O3:O5"/>
    <mergeCell ref="P3:P5"/>
    <mergeCell ref="Q3:Q5"/>
    <mergeCell ref="R3:R5"/>
    <mergeCell ref="S3:S5"/>
    <mergeCell ref="N6:N15"/>
    <mergeCell ref="O6:O15"/>
    <mergeCell ref="P6:P15"/>
    <mergeCell ref="Q6:Q15"/>
    <mergeCell ref="R6:R15"/>
    <mergeCell ref="L45:L49"/>
    <mergeCell ref="M45:M49"/>
    <mergeCell ref="H45:H49"/>
    <mergeCell ref="I45:I49"/>
    <mergeCell ref="J45:J49"/>
    <mergeCell ref="K45:K49"/>
    <mergeCell ref="L6:L15"/>
    <mergeCell ref="M6:M15"/>
    <mergeCell ref="H16:H44"/>
    <mergeCell ref="I16:I44"/>
    <mergeCell ref="J16:J44"/>
    <mergeCell ref="K16:K44"/>
    <mergeCell ref="L16:L44"/>
    <mergeCell ref="M16:M44"/>
    <mergeCell ref="H6:H15"/>
    <mergeCell ref="I6:I15"/>
    <mergeCell ref="J6:J15"/>
    <mergeCell ref="K6:K15"/>
    <mergeCell ref="H1:M1"/>
    <mergeCell ref="H3:H5"/>
    <mergeCell ref="I3:I5"/>
    <mergeCell ref="J3:J5"/>
    <mergeCell ref="K3:K5"/>
    <mergeCell ref="L3:L5"/>
    <mergeCell ref="M3:M5"/>
    <mergeCell ref="B1:G1"/>
    <mergeCell ref="B45:B49"/>
    <mergeCell ref="D45:D49"/>
    <mergeCell ref="E45:E49"/>
    <mergeCell ref="F45:F49"/>
    <mergeCell ref="G45:G49"/>
    <mergeCell ref="B16:B44"/>
    <mergeCell ref="D16:D44"/>
    <mergeCell ref="E16:E44"/>
    <mergeCell ref="F16:F44"/>
    <mergeCell ref="G16:G44"/>
    <mergeCell ref="E3:E5"/>
    <mergeCell ref="F3:F5"/>
    <mergeCell ref="G3:G5"/>
    <mergeCell ref="B6:B15"/>
    <mergeCell ref="F6:F15"/>
    <mergeCell ref="G6:G15"/>
    <mergeCell ref="D6:D15"/>
    <mergeCell ref="E6:E15"/>
    <mergeCell ref="A3:A5"/>
    <mergeCell ref="A16:A44"/>
    <mergeCell ref="A6:A15"/>
    <mergeCell ref="A45:A49"/>
    <mergeCell ref="B3:B5"/>
    <mergeCell ref="D3:D5"/>
    <mergeCell ref="C3:C5"/>
    <mergeCell ref="C6:C15"/>
    <mergeCell ref="C16:C44"/>
    <mergeCell ref="C45:C49"/>
  </mergeCells>
  <pageMargins left="0.59" right="0.33" top="0.69" bottom="0.5" header="0.3" footer="0.3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236D-2DD1-4E88-ABC9-3E3A2E4D3C93}">
  <dimension ref="D1:D29"/>
  <sheetViews>
    <sheetView topLeftCell="A4" workbookViewId="0">
      <selection activeCell="D2" sqref="D2:D29"/>
    </sheetView>
  </sheetViews>
  <sheetFormatPr defaultRowHeight="15" x14ac:dyDescent="0.25"/>
  <sheetData>
    <row r="1" spans="4:4" ht="15.75" thickBot="1" x14ac:dyDescent="0.3">
      <c r="D1" t="s">
        <v>39</v>
      </c>
    </row>
    <row r="2" spans="4:4" x14ac:dyDescent="0.25">
      <c r="D2" s="5" t="s">
        <v>0</v>
      </c>
    </row>
    <row r="3" spans="4:4" x14ac:dyDescent="0.25">
      <c r="D3" s="6" t="s">
        <v>1</v>
      </c>
    </row>
    <row r="4" spans="4:4" x14ac:dyDescent="0.25">
      <c r="D4" s="6" t="s">
        <v>2</v>
      </c>
    </row>
    <row r="5" spans="4:4" x14ac:dyDescent="0.25">
      <c r="D5" s="6" t="s">
        <v>3</v>
      </c>
    </row>
    <row r="6" spans="4:4" x14ac:dyDescent="0.25">
      <c r="D6" s="6" t="s">
        <v>4</v>
      </c>
    </row>
    <row r="7" spans="4:4" x14ac:dyDescent="0.25">
      <c r="D7" s="6" t="s">
        <v>5</v>
      </c>
    </row>
    <row r="8" spans="4:4" x14ac:dyDescent="0.25">
      <c r="D8" s="6" t="s">
        <v>6</v>
      </c>
    </row>
    <row r="9" spans="4:4" x14ac:dyDescent="0.25">
      <c r="D9" s="6" t="s">
        <v>24</v>
      </c>
    </row>
    <row r="10" spans="4:4" x14ac:dyDescent="0.25">
      <c r="D10" s="6" t="s">
        <v>7</v>
      </c>
    </row>
    <row r="11" spans="4:4" x14ac:dyDescent="0.25">
      <c r="D11" s="6" t="s">
        <v>8</v>
      </c>
    </row>
    <row r="12" spans="4:4" x14ac:dyDescent="0.25">
      <c r="D12" s="6" t="s">
        <v>9</v>
      </c>
    </row>
    <row r="13" spans="4:4" x14ac:dyDescent="0.25">
      <c r="D13" s="6" t="s">
        <v>10</v>
      </c>
    </row>
    <row r="14" spans="4:4" x14ac:dyDescent="0.25">
      <c r="D14" s="6" t="s">
        <v>11</v>
      </c>
    </row>
    <row r="15" spans="4:4" x14ac:dyDescent="0.25">
      <c r="D15" s="6" t="s">
        <v>12</v>
      </c>
    </row>
    <row r="16" spans="4:4" x14ac:dyDescent="0.25">
      <c r="D16" s="6" t="s">
        <v>13</v>
      </c>
    </row>
    <row r="17" spans="4:4" x14ac:dyDescent="0.25">
      <c r="D17" s="6" t="s">
        <v>14</v>
      </c>
    </row>
    <row r="18" spans="4:4" x14ac:dyDescent="0.25">
      <c r="D18" s="6" t="s">
        <v>15</v>
      </c>
    </row>
    <row r="19" spans="4:4" x14ac:dyDescent="0.25">
      <c r="D19" s="6" t="s">
        <v>16</v>
      </c>
    </row>
    <row r="20" spans="4:4" x14ac:dyDescent="0.25">
      <c r="D20" s="6" t="s">
        <v>26</v>
      </c>
    </row>
    <row r="21" spans="4:4" x14ac:dyDescent="0.25">
      <c r="D21" s="6" t="s">
        <v>17</v>
      </c>
    </row>
    <row r="22" spans="4:4" x14ac:dyDescent="0.25">
      <c r="D22" s="6" t="s">
        <v>18</v>
      </c>
    </row>
    <row r="23" spans="4:4" x14ac:dyDescent="0.25">
      <c r="D23" s="6" t="s">
        <v>19</v>
      </c>
    </row>
    <row r="24" spans="4:4" x14ac:dyDescent="0.25">
      <c r="D24" s="6" t="s">
        <v>20</v>
      </c>
    </row>
    <row r="25" spans="4:4" x14ac:dyDescent="0.25">
      <c r="D25" s="6" t="s">
        <v>21</v>
      </c>
    </row>
    <row r="26" spans="4:4" x14ac:dyDescent="0.25">
      <c r="D26" s="6" t="s">
        <v>37</v>
      </c>
    </row>
    <row r="27" spans="4:4" x14ac:dyDescent="0.25">
      <c r="D27" s="6" t="s">
        <v>25</v>
      </c>
    </row>
    <row r="28" spans="4:4" x14ac:dyDescent="0.25">
      <c r="D28" s="6" t="s">
        <v>22</v>
      </c>
    </row>
    <row r="29" spans="4:4" ht="15.75" thickBot="1" x14ac:dyDescent="0.3">
      <c r="D29" s="7" t="s">
        <v>23</v>
      </c>
    </row>
  </sheetData>
  <sortState xmlns:xlrd2="http://schemas.microsoft.com/office/spreadsheetml/2017/richdata2" ref="D2:D29">
    <sortCondition ref="D2:D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Pastore</dc:creator>
  <cp:lastModifiedBy>Stefania Pastore</cp:lastModifiedBy>
  <cp:lastPrinted>2024-06-13T14:45:39Z</cp:lastPrinted>
  <dcterms:created xsi:type="dcterms:W3CDTF">2022-05-19T12:43:15Z</dcterms:created>
  <dcterms:modified xsi:type="dcterms:W3CDTF">2024-06-13T14:46:16Z</dcterms:modified>
</cp:coreProperties>
</file>