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SPARENZA\piani anticorruzione_trasparenza sii spa\dati da pubblicare\"/>
    </mc:Choice>
  </mc:AlternateContent>
  <xr:revisionPtr revIDLastSave="0" documentId="13_ncr:1_{5A2577CB-A300-4CC2-BEC4-AA335CEEAAEB}" xr6:coauthVersionLast="47" xr6:coauthVersionMax="47" xr10:uidLastSave="{00000000-0000-0000-0000-000000000000}"/>
  <bookViews>
    <workbookView xWindow="-108" yWindow="-108" windowWidth="23256" windowHeight="12576" xr2:uid="{24A1A50D-2147-413A-88DC-6DCD1BB9D2C3}"/>
  </bookViews>
  <sheets>
    <sheet name="ANNO 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J51" i="2"/>
  <c r="E51" i="2"/>
  <c r="C51" i="2"/>
  <c r="C50" i="2"/>
  <c r="D49" i="2"/>
  <c r="J49" i="2" s="1"/>
  <c r="C49" i="2"/>
  <c r="J48" i="2"/>
  <c r="I48" i="2"/>
  <c r="E48" i="2"/>
  <c r="K48" i="2" s="1"/>
  <c r="C47" i="2"/>
  <c r="D47" i="2" s="1"/>
  <c r="K46" i="2"/>
  <c r="J46" i="2"/>
  <c r="E46" i="2"/>
  <c r="C46" i="2" s="1"/>
  <c r="K45" i="2"/>
  <c r="J45" i="2"/>
  <c r="E45" i="2"/>
  <c r="C45" i="2"/>
  <c r="K44" i="2"/>
  <c r="J44" i="2"/>
  <c r="E44" i="2"/>
  <c r="C44" i="2" s="1"/>
  <c r="K43" i="2"/>
  <c r="J43" i="2"/>
  <c r="E43" i="2"/>
  <c r="C43" i="2"/>
  <c r="K42" i="2"/>
  <c r="J42" i="2"/>
  <c r="E42" i="2"/>
  <c r="C42" i="2" s="1"/>
  <c r="K41" i="2"/>
  <c r="J41" i="2"/>
  <c r="E41" i="2"/>
  <c r="C41" i="2"/>
  <c r="K40" i="2"/>
  <c r="J40" i="2"/>
  <c r="E40" i="2"/>
  <c r="C40" i="2" s="1"/>
  <c r="K39" i="2"/>
  <c r="J39" i="2"/>
  <c r="E39" i="2"/>
  <c r="C39" i="2" s="1"/>
  <c r="K38" i="2"/>
  <c r="J38" i="2"/>
  <c r="E38" i="2"/>
  <c r="C38" i="2" s="1"/>
  <c r="K37" i="2"/>
  <c r="J37" i="2"/>
  <c r="E37" i="2"/>
  <c r="C37" i="2"/>
  <c r="K36" i="2"/>
  <c r="J36" i="2"/>
  <c r="E36" i="2"/>
  <c r="C36" i="2" s="1"/>
  <c r="K35" i="2"/>
  <c r="J35" i="2"/>
  <c r="E35" i="2"/>
  <c r="C35" i="2"/>
  <c r="K34" i="2"/>
  <c r="J34" i="2"/>
  <c r="E34" i="2"/>
  <c r="C34" i="2" s="1"/>
  <c r="K33" i="2"/>
  <c r="J33" i="2"/>
  <c r="E33" i="2"/>
  <c r="C33" i="2"/>
  <c r="K32" i="2"/>
  <c r="J32" i="2"/>
  <c r="E32" i="2"/>
  <c r="C32" i="2" s="1"/>
  <c r="K31" i="2"/>
  <c r="J31" i="2"/>
  <c r="E31" i="2"/>
  <c r="C31" i="2"/>
  <c r="K30" i="2"/>
  <c r="J30" i="2"/>
  <c r="E30" i="2"/>
  <c r="C30" i="2" s="1"/>
  <c r="K29" i="2"/>
  <c r="J29" i="2"/>
  <c r="E29" i="2"/>
  <c r="C29" i="2"/>
  <c r="K28" i="2"/>
  <c r="J28" i="2"/>
  <c r="E28" i="2"/>
  <c r="C28" i="2" s="1"/>
  <c r="K27" i="2"/>
  <c r="J27" i="2"/>
  <c r="E27" i="2"/>
  <c r="C27" i="2"/>
  <c r="K26" i="2"/>
  <c r="J26" i="2"/>
  <c r="E26" i="2"/>
  <c r="C26" i="2" s="1"/>
  <c r="K25" i="2"/>
  <c r="J25" i="2"/>
  <c r="E25" i="2"/>
  <c r="C25" i="2"/>
  <c r="K24" i="2"/>
  <c r="J24" i="2"/>
  <c r="E24" i="2"/>
  <c r="C24" i="2" s="1"/>
  <c r="K23" i="2"/>
  <c r="J23" i="2"/>
  <c r="E23" i="2"/>
  <c r="C23" i="2" s="1"/>
  <c r="K22" i="2"/>
  <c r="J22" i="2"/>
  <c r="E22" i="2"/>
  <c r="C22" i="2" s="1"/>
  <c r="K21" i="2"/>
  <c r="J21" i="2"/>
  <c r="E21" i="2"/>
  <c r="C21" i="2"/>
  <c r="K20" i="2"/>
  <c r="J20" i="2"/>
  <c r="E20" i="2"/>
  <c r="C20" i="2" s="1"/>
  <c r="K19" i="2"/>
  <c r="J19" i="2"/>
  <c r="E19" i="2"/>
  <c r="C19" i="2"/>
  <c r="K18" i="2"/>
  <c r="J18" i="2"/>
  <c r="E18" i="2"/>
  <c r="C18" i="2" s="1"/>
  <c r="K17" i="2"/>
  <c r="J17" i="2"/>
  <c r="E17" i="2"/>
  <c r="C17" i="2"/>
  <c r="K16" i="2"/>
  <c r="J16" i="2"/>
  <c r="E16" i="2"/>
  <c r="C16" i="2" s="1"/>
  <c r="K15" i="2"/>
  <c r="J15" i="2"/>
  <c r="E15" i="2"/>
  <c r="C15" i="2"/>
  <c r="K14" i="2"/>
  <c r="J14" i="2"/>
  <c r="E14" i="2"/>
  <c r="C14" i="2" s="1"/>
  <c r="K13" i="2"/>
  <c r="J13" i="2"/>
  <c r="E13" i="2"/>
  <c r="C13" i="2"/>
  <c r="K12" i="2"/>
  <c r="J12" i="2"/>
  <c r="E12" i="2"/>
  <c r="C12" i="2" s="1"/>
  <c r="K11" i="2"/>
  <c r="J11" i="2"/>
  <c r="E11" i="2"/>
  <c r="C11" i="2"/>
  <c r="K10" i="2"/>
  <c r="J10" i="2"/>
  <c r="E10" i="2"/>
  <c r="C10" i="2" s="1"/>
  <c r="J54" i="2" l="1"/>
  <c r="K54" i="2"/>
  <c r="J47" i="2"/>
  <c r="E47" i="2"/>
  <c r="K47" i="2" s="1"/>
  <c r="D50" i="2"/>
  <c r="J50" i="2" s="1"/>
  <c r="E49" i="2"/>
  <c r="K49" i="2" s="1"/>
  <c r="J55" i="2" l="1"/>
  <c r="E50" i="2"/>
  <c r="K50" i="2" s="1"/>
  <c r="K55" i="2" s="1"/>
  <c r="H55" i="2" s="1"/>
  <c r="H54" i="2"/>
</calcChain>
</file>

<file path=xl/sharedStrings.xml><?xml version="1.0" encoding="utf-8"?>
<sst xmlns="http://schemas.openxmlformats.org/spreadsheetml/2006/main" count="119" uniqueCount="64">
  <si>
    <t>Tempo di preventivazione per allaccio fognario senza sopralluogo</t>
  </si>
  <si>
    <t>Tempo di preventivazione per allaccio idrico con sopralluogo</t>
  </si>
  <si>
    <t>Tempo di esecuzione dell'allaccio idrico che comporta l'esecuzione di lavoro semplice</t>
  </si>
  <si>
    <t>Tempo di esecuzione dell'allaccio fognario che comporta l'esecuzione di lavoro semplice</t>
  </si>
  <si>
    <t>Tempo di esecuzione dell'allaccio idrico complesso</t>
  </si>
  <si>
    <t>Tempo di esecuzione dell'allaccio fognario complesso</t>
  </si>
  <si>
    <t>Tempo di attivazione, della fornitura</t>
  </si>
  <si>
    <t>Tempo di riattivazione, ovvero di subentro nella fornitura senza modifiche alla portata del misuratore</t>
  </si>
  <si>
    <t>Tempo di riattivazione della fornitura in seguito a disattivazione per morosità</t>
  </si>
  <si>
    <t>Tempo di disattivazione della fornitura</t>
  </si>
  <si>
    <t>Tempo di esecuzione della voltura</t>
  </si>
  <si>
    <t>Tempo di preventivazione per lavori senza sopralluogo</t>
  </si>
  <si>
    <t>Tempo di preventivazione per lavori con sopralluogo</t>
  </si>
  <si>
    <t>Tempo di esecuzione di lavori semplici</t>
  </si>
  <si>
    <t>Tempo di esecuzione di lavori complessi</t>
  </si>
  <si>
    <t>Fascia di puntualità per gli appuntamenti</t>
  </si>
  <si>
    <t>Tempo massimo per l'appuntamento concordato</t>
  </si>
  <si>
    <t>Preavviso minimo per la disdetta dell'appuntamento concordato</t>
  </si>
  <si>
    <t>Tempo di intervento per la verifica del misuratore</t>
  </si>
  <si>
    <t>Tempo di comunicazione dell'esito della verifica del misuratore effettuata in loco</t>
  </si>
  <si>
    <t>Tempo di comunicazione dell'esito della verifica del misuratore effettuata in laboratorio</t>
  </si>
  <si>
    <t>Tempo di sostituzione del misuratore malfunzionante</t>
  </si>
  <si>
    <t>Tempo di intervento per la verifica del livello di pressione</t>
  </si>
  <si>
    <t>Tempo di comunicazione dell'esito della verifica del livello di pressione</t>
  </si>
  <si>
    <t>Tempo di arrivo sul luogo di chiamata per pronto intervento</t>
  </si>
  <si>
    <t>Tempo per l'emissione della fattura</t>
  </si>
  <si>
    <t>Tempo per la risposta a reclami</t>
  </si>
  <si>
    <t>Tempo per la risposta a richieste scritte di informazioni</t>
  </si>
  <si>
    <t>Tempo per la risposta a richieste scritte di rettifica di fatturazione</t>
  </si>
  <si>
    <t>Tempo di rettifica di fatturazione</t>
  </si>
  <si>
    <t>Tempo massimo di attesa agli sportelli</t>
  </si>
  <si>
    <t>Tempo medio di attesa agli sportelli</t>
  </si>
  <si>
    <t>Accessibilità al servizio telefonico (AS)</t>
  </si>
  <si>
    <t>Livello del servizio telefonico (LS)</t>
  </si>
  <si>
    <t>Tempo di risposta alla chiamata di pronto intervento (CPI)</t>
  </si>
  <si>
    <t>Tempo per l'inoltro della richiesta ricevuta dall'utente finale al gestore del servizio di fognatura e/o depurazione</t>
  </si>
  <si>
    <t>Tempo per l'inoltro all'utente finale della comunicazione ricevuta dal gestore del servizio di fognatura e/o depurazione</t>
  </si>
  <si>
    <t>Tempo per la comunicazione dell'avvenuta attivazione, riattivazione, subentro, cessazione, voltura</t>
  </si>
  <si>
    <t xml:space="preserve">GRADO DI RISPETTO DEGLI STANDARD DA PARTE DEL GESTORE - ANNO 2022
RQSII - DELIBERA ARERA 655/2015/R/IDR
</t>
  </si>
  <si>
    <t xml:space="preserve">    </t>
  </si>
  <si>
    <t>Numero comuni</t>
  </si>
  <si>
    <t>Popolazione residente</t>
  </si>
  <si>
    <t>Numero Utenze</t>
  </si>
  <si>
    <t>Macro-indicatore</t>
  </si>
  <si>
    <t>Indicatore semplice</t>
  </si>
  <si>
    <t>Totale eseguite</t>
  </si>
  <si>
    <t>Tot eseguite entro lo std</t>
  </si>
  <si>
    <t>Tot eseguite oltre lo std</t>
  </si>
  <si>
    <t>Cause di mancato rispetto</t>
  </si>
  <si>
    <t>Tempo/valore medio effettivo</t>
  </si>
  <si>
    <t>Tot eseguite entro lo std scalate</t>
  </si>
  <si>
    <t>Tot eseguite oltre lo std per cause imputabili al gestore scalate</t>
  </si>
  <si>
    <t>num. casi di forza maggiore [comma 71.1.a)]</t>
  </si>
  <si>
    <t>num. casi imputabili all'utente finale o a terzi [comma 71.1.b)]</t>
  </si>
  <si>
    <t>imputabili al gestore</t>
  </si>
  <si>
    <t>MC1</t>
  </si>
  <si>
    <t>Tempo di preventivazione per allaccio idrico senza sopralluogo</t>
  </si>
  <si>
    <t>Tempo di preventivazione per allaccio fognario con sopralluogo</t>
  </si>
  <si>
    <t>Tempo di riattivazione, ovvero di subentro nella fornitura con modifiche alla portata del misuratore</t>
  </si>
  <si>
    <t>MC2</t>
  </si>
  <si>
    <t/>
  </si>
  <si>
    <t>Tempo medio di attesa (secondi)  per il servizio telefonico (TMA)</t>
  </si>
  <si>
    <t>Valori Macro-Indicatori 2020</t>
  </si>
  <si>
    <t>Totali per Macro-Indicatori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</si>
</sst>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#0.000%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2" borderId="1" xfId="1" applyFill="1" applyBorder="1" applyAlignment="1">
      <alignment horizontal="center" wrapText="1"/>
    </xf>
    <xf numFmtId="0" fontId="1" fillId="0" borderId="0" xfId="1"/>
    <xf numFmtId="0" fontId="1" fillId="3" borderId="1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3" fontId="1" fillId="3" borderId="1" xfId="1" applyNumberFormat="1" applyFill="1" applyBorder="1" applyAlignment="1">
      <alignment horizontal="center" vertical="center"/>
    </xf>
    <xf numFmtId="3" fontId="1" fillId="4" borderId="1" xfId="1" applyNumberFormat="1" applyFill="1" applyBorder="1" applyAlignment="1">
      <alignment horizontal="center" vertical="center" wrapText="1"/>
    </xf>
    <xf numFmtId="164" fontId="1" fillId="3" borderId="1" xfId="1" applyNumberFormat="1" applyFill="1" applyBorder="1" applyAlignment="1">
      <alignment horizontal="center" vertical="center"/>
    </xf>
    <xf numFmtId="165" fontId="1" fillId="3" borderId="1" xfId="1" applyNumberFormat="1" applyFill="1" applyBorder="1" applyAlignment="1">
      <alignment horizontal="center" vertical="center"/>
    </xf>
    <xf numFmtId="165" fontId="1" fillId="4" borderId="1" xfId="1" applyNumberForma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 wrapText="1"/>
    </xf>
    <xf numFmtId="0" fontId="1" fillId="3" borderId="1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e" xfId="0" builtinId="0"/>
    <cellStyle name="Normale 2" xfId="1" xr:uid="{4C522B20-A442-41AD-94DC-D6F6B0721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4957-38BC-4B56-968E-011B4A76F1A2}">
  <dimension ref="A1:K55"/>
  <sheetViews>
    <sheetView tabSelected="1" topLeftCell="B1" workbookViewId="0">
      <selection activeCell="C8" sqref="C8:C9"/>
    </sheetView>
  </sheetViews>
  <sheetFormatPr defaultRowHeight="13.2" x14ac:dyDescent="0.25"/>
  <cols>
    <col min="1" max="1" width="11.5546875" style="2" customWidth="1"/>
    <col min="2" max="2" width="97.21875" style="2" customWidth="1"/>
    <col min="3" max="257" width="11.5546875" style="2" customWidth="1"/>
    <col min="258" max="258" width="97.21875" style="2" customWidth="1"/>
    <col min="259" max="513" width="11.5546875" style="2" customWidth="1"/>
    <col min="514" max="514" width="97.21875" style="2" customWidth="1"/>
    <col min="515" max="769" width="11.5546875" style="2" customWidth="1"/>
    <col min="770" max="770" width="97.21875" style="2" customWidth="1"/>
    <col min="771" max="1025" width="11.5546875" style="2" customWidth="1"/>
    <col min="1026" max="1026" width="97.21875" style="2" customWidth="1"/>
    <col min="1027" max="1281" width="11.5546875" style="2" customWidth="1"/>
    <col min="1282" max="1282" width="97.21875" style="2" customWidth="1"/>
    <col min="1283" max="1537" width="11.5546875" style="2" customWidth="1"/>
    <col min="1538" max="1538" width="97.21875" style="2" customWidth="1"/>
    <col min="1539" max="1793" width="11.5546875" style="2" customWidth="1"/>
    <col min="1794" max="1794" width="97.21875" style="2" customWidth="1"/>
    <col min="1795" max="2049" width="11.5546875" style="2" customWidth="1"/>
    <col min="2050" max="2050" width="97.21875" style="2" customWidth="1"/>
    <col min="2051" max="2305" width="11.5546875" style="2" customWidth="1"/>
    <col min="2306" max="2306" width="97.21875" style="2" customWidth="1"/>
    <col min="2307" max="2561" width="11.5546875" style="2" customWidth="1"/>
    <col min="2562" max="2562" width="97.21875" style="2" customWidth="1"/>
    <col min="2563" max="2817" width="11.5546875" style="2" customWidth="1"/>
    <col min="2818" max="2818" width="97.21875" style="2" customWidth="1"/>
    <col min="2819" max="3073" width="11.5546875" style="2" customWidth="1"/>
    <col min="3074" max="3074" width="97.21875" style="2" customWidth="1"/>
    <col min="3075" max="3329" width="11.5546875" style="2" customWidth="1"/>
    <col min="3330" max="3330" width="97.21875" style="2" customWidth="1"/>
    <col min="3331" max="3585" width="11.5546875" style="2" customWidth="1"/>
    <col min="3586" max="3586" width="97.21875" style="2" customWidth="1"/>
    <col min="3587" max="3841" width="11.5546875" style="2" customWidth="1"/>
    <col min="3842" max="3842" width="97.21875" style="2" customWidth="1"/>
    <col min="3843" max="4097" width="11.5546875" style="2" customWidth="1"/>
    <col min="4098" max="4098" width="97.21875" style="2" customWidth="1"/>
    <col min="4099" max="4353" width="11.5546875" style="2" customWidth="1"/>
    <col min="4354" max="4354" width="97.21875" style="2" customWidth="1"/>
    <col min="4355" max="4609" width="11.5546875" style="2" customWidth="1"/>
    <col min="4610" max="4610" width="97.21875" style="2" customWidth="1"/>
    <col min="4611" max="4865" width="11.5546875" style="2" customWidth="1"/>
    <col min="4866" max="4866" width="97.21875" style="2" customWidth="1"/>
    <col min="4867" max="5121" width="11.5546875" style="2" customWidth="1"/>
    <col min="5122" max="5122" width="97.21875" style="2" customWidth="1"/>
    <col min="5123" max="5377" width="11.5546875" style="2" customWidth="1"/>
    <col min="5378" max="5378" width="97.21875" style="2" customWidth="1"/>
    <col min="5379" max="5633" width="11.5546875" style="2" customWidth="1"/>
    <col min="5634" max="5634" width="97.21875" style="2" customWidth="1"/>
    <col min="5635" max="5889" width="11.5546875" style="2" customWidth="1"/>
    <col min="5890" max="5890" width="97.21875" style="2" customWidth="1"/>
    <col min="5891" max="6145" width="11.5546875" style="2" customWidth="1"/>
    <col min="6146" max="6146" width="97.21875" style="2" customWidth="1"/>
    <col min="6147" max="6401" width="11.5546875" style="2" customWidth="1"/>
    <col min="6402" max="6402" width="97.21875" style="2" customWidth="1"/>
    <col min="6403" max="6657" width="11.5546875" style="2" customWidth="1"/>
    <col min="6658" max="6658" width="97.21875" style="2" customWidth="1"/>
    <col min="6659" max="6913" width="11.5546875" style="2" customWidth="1"/>
    <col min="6914" max="6914" width="97.21875" style="2" customWidth="1"/>
    <col min="6915" max="7169" width="11.5546875" style="2" customWidth="1"/>
    <col min="7170" max="7170" width="97.21875" style="2" customWidth="1"/>
    <col min="7171" max="7425" width="11.5546875" style="2" customWidth="1"/>
    <col min="7426" max="7426" width="97.21875" style="2" customWidth="1"/>
    <col min="7427" max="7681" width="11.5546875" style="2" customWidth="1"/>
    <col min="7682" max="7682" width="97.21875" style="2" customWidth="1"/>
    <col min="7683" max="7937" width="11.5546875" style="2" customWidth="1"/>
    <col min="7938" max="7938" width="97.21875" style="2" customWidth="1"/>
    <col min="7939" max="8193" width="11.5546875" style="2" customWidth="1"/>
    <col min="8194" max="8194" width="97.21875" style="2" customWidth="1"/>
    <col min="8195" max="8449" width="11.5546875" style="2" customWidth="1"/>
    <col min="8450" max="8450" width="97.21875" style="2" customWidth="1"/>
    <col min="8451" max="8705" width="11.5546875" style="2" customWidth="1"/>
    <col min="8706" max="8706" width="97.21875" style="2" customWidth="1"/>
    <col min="8707" max="8961" width="11.5546875" style="2" customWidth="1"/>
    <col min="8962" max="8962" width="97.21875" style="2" customWidth="1"/>
    <col min="8963" max="9217" width="11.5546875" style="2" customWidth="1"/>
    <col min="9218" max="9218" width="97.21875" style="2" customWidth="1"/>
    <col min="9219" max="9473" width="11.5546875" style="2" customWidth="1"/>
    <col min="9474" max="9474" width="97.21875" style="2" customWidth="1"/>
    <col min="9475" max="9729" width="11.5546875" style="2" customWidth="1"/>
    <col min="9730" max="9730" width="97.21875" style="2" customWidth="1"/>
    <col min="9731" max="9985" width="11.5546875" style="2" customWidth="1"/>
    <col min="9986" max="9986" width="97.21875" style="2" customWidth="1"/>
    <col min="9987" max="10241" width="11.5546875" style="2" customWidth="1"/>
    <col min="10242" max="10242" width="97.21875" style="2" customWidth="1"/>
    <col min="10243" max="10497" width="11.5546875" style="2" customWidth="1"/>
    <col min="10498" max="10498" width="97.21875" style="2" customWidth="1"/>
    <col min="10499" max="10753" width="11.5546875" style="2" customWidth="1"/>
    <col min="10754" max="10754" width="97.21875" style="2" customWidth="1"/>
    <col min="10755" max="11009" width="11.5546875" style="2" customWidth="1"/>
    <col min="11010" max="11010" width="97.21875" style="2" customWidth="1"/>
    <col min="11011" max="11265" width="11.5546875" style="2" customWidth="1"/>
    <col min="11266" max="11266" width="97.21875" style="2" customWidth="1"/>
    <col min="11267" max="11521" width="11.5546875" style="2" customWidth="1"/>
    <col min="11522" max="11522" width="97.21875" style="2" customWidth="1"/>
    <col min="11523" max="11777" width="11.5546875" style="2" customWidth="1"/>
    <col min="11778" max="11778" width="97.21875" style="2" customWidth="1"/>
    <col min="11779" max="12033" width="11.5546875" style="2" customWidth="1"/>
    <col min="12034" max="12034" width="97.21875" style="2" customWidth="1"/>
    <col min="12035" max="12289" width="11.5546875" style="2" customWidth="1"/>
    <col min="12290" max="12290" width="97.21875" style="2" customWidth="1"/>
    <col min="12291" max="12545" width="11.5546875" style="2" customWidth="1"/>
    <col min="12546" max="12546" width="97.21875" style="2" customWidth="1"/>
    <col min="12547" max="12801" width="11.5546875" style="2" customWidth="1"/>
    <col min="12802" max="12802" width="97.21875" style="2" customWidth="1"/>
    <col min="12803" max="13057" width="11.5546875" style="2" customWidth="1"/>
    <col min="13058" max="13058" width="97.21875" style="2" customWidth="1"/>
    <col min="13059" max="13313" width="11.5546875" style="2" customWidth="1"/>
    <col min="13314" max="13314" width="97.21875" style="2" customWidth="1"/>
    <col min="13315" max="13569" width="11.5546875" style="2" customWidth="1"/>
    <col min="13570" max="13570" width="97.21875" style="2" customWidth="1"/>
    <col min="13571" max="13825" width="11.5546875" style="2" customWidth="1"/>
    <col min="13826" max="13826" width="97.21875" style="2" customWidth="1"/>
    <col min="13827" max="14081" width="11.5546875" style="2" customWidth="1"/>
    <col min="14082" max="14082" width="97.21875" style="2" customWidth="1"/>
    <col min="14083" max="14337" width="11.5546875" style="2" customWidth="1"/>
    <col min="14338" max="14338" width="97.21875" style="2" customWidth="1"/>
    <col min="14339" max="14593" width="11.5546875" style="2" customWidth="1"/>
    <col min="14594" max="14594" width="97.21875" style="2" customWidth="1"/>
    <col min="14595" max="14849" width="11.5546875" style="2" customWidth="1"/>
    <col min="14850" max="14850" width="97.21875" style="2" customWidth="1"/>
    <col min="14851" max="15105" width="11.5546875" style="2" customWidth="1"/>
    <col min="15106" max="15106" width="97.21875" style="2" customWidth="1"/>
    <col min="15107" max="15361" width="11.5546875" style="2" customWidth="1"/>
    <col min="15362" max="15362" width="97.21875" style="2" customWidth="1"/>
    <col min="15363" max="15617" width="11.5546875" style="2" customWidth="1"/>
    <col min="15618" max="15618" width="97.21875" style="2" customWidth="1"/>
    <col min="15619" max="15873" width="11.5546875" style="2" customWidth="1"/>
    <col min="15874" max="15874" width="97.21875" style="2" customWidth="1"/>
    <col min="15875" max="16129" width="11.5546875" style="2" customWidth="1"/>
    <col min="16130" max="16130" width="97.21875" style="2" customWidth="1"/>
    <col min="16131" max="16384" width="11.5546875" style="2" customWidth="1"/>
  </cols>
  <sheetData>
    <row r="1" spans="1:11" ht="61.8" customHeight="1" x14ac:dyDescent="0.25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3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 x14ac:dyDescent="0.25">
      <c r="A4" s="12" t="s">
        <v>40</v>
      </c>
      <c r="B4" s="11"/>
      <c r="C4" s="11"/>
      <c r="D4" s="4">
        <v>56</v>
      </c>
    </row>
    <row r="5" spans="1:11" x14ac:dyDescent="0.25">
      <c r="A5" s="12" t="s">
        <v>41</v>
      </c>
      <c r="B5" s="11"/>
      <c r="C5" s="11"/>
      <c r="D5" s="4">
        <v>90697</v>
      </c>
    </row>
    <row r="6" spans="1:11" x14ac:dyDescent="0.25">
      <c r="A6" s="12" t="s">
        <v>42</v>
      </c>
      <c r="B6" s="11"/>
      <c r="C6" s="11"/>
      <c r="D6" s="4">
        <v>41372</v>
      </c>
    </row>
    <row r="8" spans="1:11" x14ac:dyDescent="0.25">
      <c r="A8" s="12" t="s">
        <v>43</v>
      </c>
      <c r="B8" s="12" t="s">
        <v>44</v>
      </c>
      <c r="C8" s="12" t="s">
        <v>45</v>
      </c>
      <c r="D8" s="12" t="s">
        <v>46</v>
      </c>
      <c r="E8" s="12" t="s">
        <v>47</v>
      </c>
      <c r="F8" s="10" t="s">
        <v>48</v>
      </c>
      <c r="G8" s="11"/>
      <c r="H8" s="11"/>
      <c r="I8" s="12" t="s">
        <v>49</v>
      </c>
      <c r="J8" s="12" t="s">
        <v>50</v>
      </c>
      <c r="K8" s="12" t="s">
        <v>51</v>
      </c>
    </row>
    <row r="9" spans="1:11" ht="79.2" x14ac:dyDescent="0.25">
      <c r="A9" s="11"/>
      <c r="B9" s="11"/>
      <c r="C9" s="11"/>
      <c r="D9" s="11"/>
      <c r="E9" s="11"/>
      <c r="F9" s="1" t="s">
        <v>52</v>
      </c>
      <c r="G9" s="1" t="s">
        <v>53</v>
      </c>
      <c r="H9" s="1" t="s">
        <v>54</v>
      </c>
      <c r="I9" s="11"/>
      <c r="J9" s="11"/>
      <c r="K9" s="11"/>
    </row>
    <row r="10" spans="1:11" x14ac:dyDescent="0.25">
      <c r="A10" s="1" t="s">
        <v>55</v>
      </c>
      <c r="B10" s="1" t="s">
        <v>56</v>
      </c>
      <c r="C10" s="5">
        <f t="shared" ref="C10:C46" si="0">D10+E10</f>
        <v>61</v>
      </c>
      <c r="D10" s="6">
        <v>61</v>
      </c>
      <c r="E10" s="5">
        <f t="shared" ref="E10:E46" si="1">F10+G10+H10</f>
        <v>0</v>
      </c>
      <c r="F10" s="6">
        <v>0</v>
      </c>
      <c r="G10" s="6">
        <v>0</v>
      </c>
      <c r="H10" s="4">
        <v>0</v>
      </c>
      <c r="I10" s="3"/>
      <c r="J10" s="7">
        <f t="shared" ref="J10:J37" si="2">D10</f>
        <v>61</v>
      </c>
      <c r="K10" s="7">
        <f t="shared" ref="K10:K37" si="3">H10</f>
        <v>0</v>
      </c>
    </row>
    <row r="11" spans="1:11" x14ac:dyDescent="0.25">
      <c r="A11" s="1" t="s">
        <v>55</v>
      </c>
      <c r="B11" s="1" t="s">
        <v>0</v>
      </c>
      <c r="C11" s="5">
        <f t="shared" si="0"/>
        <v>0</v>
      </c>
      <c r="D11" s="6">
        <v>0</v>
      </c>
      <c r="E11" s="5">
        <f t="shared" si="1"/>
        <v>0</v>
      </c>
      <c r="F11" s="6">
        <v>0</v>
      </c>
      <c r="G11" s="6">
        <v>0</v>
      </c>
      <c r="H11" s="4">
        <v>0</v>
      </c>
      <c r="I11" s="3"/>
      <c r="J11" s="7">
        <f t="shared" si="2"/>
        <v>0</v>
      </c>
      <c r="K11" s="7">
        <f t="shared" si="3"/>
        <v>0</v>
      </c>
    </row>
    <row r="12" spans="1:11" x14ac:dyDescent="0.25">
      <c r="A12" s="1" t="s">
        <v>55</v>
      </c>
      <c r="B12" s="1" t="s">
        <v>11</v>
      </c>
      <c r="C12" s="5">
        <f t="shared" si="0"/>
        <v>0</v>
      </c>
      <c r="D12" s="6">
        <v>0</v>
      </c>
      <c r="E12" s="5">
        <f t="shared" si="1"/>
        <v>0</v>
      </c>
      <c r="F12" s="6">
        <v>0</v>
      </c>
      <c r="G12" s="6">
        <v>0</v>
      </c>
      <c r="H12" s="4">
        <v>0</v>
      </c>
      <c r="I12" s="3"/>
      <c r="J12" s="7">
        <f t="shared" si="2"/>
        <v>0</v>
      </c>
      <c r="K12" s="7">
        <f t="shared" si="3"/>
        <v>0</v>
      </c>
    </row>
    <row r="13" spans="1:11" x14ac:dyDescent="0.25">
      <c r="A13" s="1" t="s">
        <v>55</v>
      </c>
      <c r="B13" s="1" t="s">
        <v>1</v>
      </c>
      <c r="C13" s="5">
        <f t="shared" si="0"/>
        <v>655</v>
      </c>
      <c r="D13" s="6">
        <v>655</v>
      </c>
      <c r="E13" s="5">
        <f t="shared" si="1"/>
        <v>0</v>
      </c>
      <c r="F13" s="6">
        <v>0</v>
      </c>
      <c r="G13" s="6">
        <v>0</v>
      </c>
      <c r="H13" s="4">
        <v>0</v>
      </c>
      <c r="I13" s="3"/>
      <c r="J13" s="7">
        <f t="shared" si="2"/>
        <v>655</v>
      </c>
      <c r="K13" s="7">
        <f t="shared" si="3"/>
        <v>0</v>
      </c>
    </row>
    <row r="14" spans="1:11" x14ac:dyDescent="0.25">
      <c r="A14" s="1" t="s">
        <v>55</v>
      </c>
      <c r="B14" s="1" t="s">
        <v>57</v>
      </c>
      <c r="C14" s="5">
        <f t="shared" si="0"/>
        <v>0</v>
      </c>
      <c r="D14" s="6">
        <v>0</v>
      </c>
      <c r="E14" s="5">
        <f t="shared" si="1"/>
        <v>0</v>
      </c>
      <c r="F14" s="6">
        <v>0</v>
      </c>
      <c r="G14" s="6">
        <v>0</v>
      </c>
      <c r="H14" s="4">
        <v>0</v>
      </c>
      <c r="I14" s="3"/>
      <c r="J14" s="7">
        <f t="shared" si="2"/>
        <v>0</v>
      </c>
      <c r="K14" s="7">
        <f t="shared" si="3"/>
        <v>0</v>
      </c>
    </row>
    <row r="15" spans="1:11" x14ac:dyDescent="0.25">
      <c r="A15" s="1" t="s">
        <v>55</v>
      </c>
      <c r="B15" s="1" t="s">
        <v>12</v>
      </c>
      <c r="C15" s="5">
        <f t="shared" si="0"/>
        <v>0</v>
      </c>
      <c r="D15" s="6">
        <v>0</v>
      </c>
      <c r="E15" s="5">
        <f t="shared" si="1"/>
        <v>0</v>
      </c>
      <c r="F15" s="6">
        <v>0</v>
      </c>
      <c r="G15" s="6">
        <v>0</v>
      </c>
      <c r="H15" s="4">
        <v>0</v>
      </c>
      <c r="I15" s="3"/>
      <c r="J15" s="7">
        <f t="shared" si="2"/>
        <v>0</v>
      </c>
      <c r="K15" s="7">
        <f t="shared" si="3"/>
        <v>0</v>
      </c>
    </row>
    <row r="16" spans="1:11" x14ac:dyDescent="0.25">
      <c r="A16" s="1" t="s">
        <v>55</v>
      </c>
      <c r="B16" s="1" t="s">
        <v>2</v>
      </c>
      <c r="C16" s="5">
        <f t="shared" si="0"/>
        <v>0</v>
      </c>
      <c r="D16" s="6">
        <v>0</v>
      </c>
      <c r="E16" s="5">
        <f t="shared" si="1"/>
        <v>0</v>
      </c>
      <c r="F16" s="6">
        <v>0</v>
      </c>
      <c r="G16" s="6">
        <v>0</v>
      </c>
      <c r="H16" s="4">
        <v>0</v>
      </c>
      <c r="I16" s="3"/>
      <c r="J16" s="7">
        <f t="shared" si="2"/>
        <v>0</v>
      </c>
      <c r="K16" s="7">
        <f t="shared" si="3"/>
        <v>0</v>
      </c>
    </row>
    <row r="17" spans="1:11" x14ac:dyDescent="0.25">
      <c r="A17" s="1" t="s">
        <v>55</v>
      </c>
      <c r="B17" s="1" t="s">
        <v>3</v>
      </c>
      <c r="C17" s="5">
        <f t="shared" si="0"/>
        <v>0</v>
      </c>
      <c r="D17" s="6">
        <v>0</v>
      </c>
      <c r="E17" s="5">
        <f t="shared" si="1"/>
        <v>0</v>
      </c>
      <c r="F17" s="6">
        <v>0</v>
      </c>
      <c r="G17" s="6">
        <v>0</v>
      </c>
      <c r="H17" s="4">
        <v>0</v>
      </c>
      <c r="I17" s="3"/>
      <c r="J17" s="7">
        <f t="shared" si="2"/>
        <v>0</v>
      </c>
      <c r="K17" s="7">
        <f t="shared" si="3"/>
        <v>0</v>
      </c>
    </row>
    <row r="18" spans="1:11" x14ac:dyDescent="0.25">
      <c r="A18" s="1" t="s">
        <v>55</v>
      </c>
      <c r="B18" s="1" t="s">
        <v>13</v>
      </c>
      <c r="C18" s="5">
        <f t="shared" si="0"/>
        <v>25</v>
      </c>
      <c r="D18" s="6">
        <v>25</v>
      </c>
      <c r="E18" s="5">
        <f t="shared" si="1"/>
        <v>0</v>
      </c>
      <c r="F18" s="6">
        <v>0</v>
      </c>
      <c r="G18" s="6">
        <v>0</v>
      </c>
      <c r="H18" s="4">
        <v>0</v>
      </c>
      <c r="I18" s="3"/>
      <c r="J18" s="7">
        <f t="shared" si="2"/>
        <v>25</v>
      </c>
      <c r="K18" s="7">
        <f t="shared" si="3"/>
        <v>0</v>
      </c>
    </row>
    <row r="19" spans="1:11" x14ac:dyDescent="0.25">
      <c r="A19" s="1" t="s">
        <v>55</v>
      </c>
      <c r="B19" s="1" t="s">
        <v>4</v>
      </c>
      <c r="C19" s="5">
        <f t="shared" si="0"/>
        <v>617</v>
      </c>
      <c r="D19" s="6">
        <v>617</v>
      </c>
      <c r="E19" s="5">
        <f t="shared" si="1"/>
        <v>0</v>
      </c>
      <c r="F19" s="6">
        <v>0</v>
      </c>
      <c r="G19" s="6">
        <v>0</v>
      </c>
      <c r="H19" s="4">
        <v>0</v>
      </c>
      <c r="I19" s="3"/>
      <c r="J19" s="7">
        <f t="shared" si="2"/>
        <v>617</v>
      </c>
      <c r="K19" s="7">
        <f t="shared" si="3"/>
        <v>0</v>
      </c>
    </row>
    <row r="20" spans="1:11" x14ac:dyDescent="0.25">
      <c r="A20" s="1" t="s">
        <v>55</v>
      </c>
      <c r="B20" s="1" t="s">
        <v>5</v>
      </c>
      <c r="C20" s="5">
        <f t="shared" si="0"/>
        <v>0</v>
      </c>
      <c r="D20" s="6">
        <v>0</v>
      </c>
      <c r="E20" s="5">
        <f t="shared" si="1"/>
        <v>0</v>
      </c>
      <c r="F20" s="6">
        <v>0</v>
      </c>
      <c r="G20" s="6">
        <v>0</v>
      </c>
      <c r="H20" s="4">
        <v>0</v>
      </c>
      <c r="I20" s="3"/>
      <c r="J20" s="7">
        <f t="shared" si="2"/>
        <v>0</v>
      </c>
      <c r="K20" s="7">
        <f t="shared" si="3"/>
        <v>0</v>
      </c>
    </row>
    <row r="21" spans="1:11" x14ac:dyDescent="0.25">
      <c r="A21" s="1" t="s">
        <v>55</v>
      </c>
      <c r="B21" s="1" t="s">
        <v>14</v>
      </c>
      <c r="C21" s="5">
        <f t="shared" si="0"/>
        <v>67</v>
      </c>
      <c r="D21" s="6">
        <v>67</v>
      </c>
      <c r="E21" s="5">
        <f t="shared" si="1"/>
        <v>0</v>
      </c>
      <c r="F21" s="6">
        <v>0</v>
      </c>
      <c r="G21" s="6">
        <v>0</v>
      </c>
      <c r="H21" s="4">
        <v>0</v>
      </c>
      <c r="I21" s="3"/>
      <c r="J21" s="7">
        <f t="shared" si="2"/>
        <v>67</v>
      </c>
      <c r="K21" s="7">
        <f t="shared" si="3"/>
        <v>0</v>
      </c>
    </row>
    <row r="22" spans="1:11" x14ac:dyDescent="0.25">
      <c r="A22" s="1" t="s">
        <v>55</v>
      </c>
      <c r="B22" s="1" t="s">
        <v>6</v>
      </c>
      <c r="C22" s="5">
        <f t="shared" si="0"/>
        <v>477</v>
      </c>
      <c r="D22" s="6">
        <v>477</v>
      </c>
      <c r="E22" s="5">
        <f t="shared" si="1"/>
        <v>0</v>
      </c>
      <c r="F22" s="6">
        <v>0</v>
      </c>
      <c r="G22" s="6">
        <v>0</v>
      </c>
      <c r="H22" s="4">
        <v>0</v>
      </c>
      <c r="I22" s="3"/>
      <c r="J22" s="7">
        <f t="shared" si="2"/>
        <v>477</v>
      </c>
      <c r="K22" s="7">
        <f t="shared" si="3"/>
        <v>0</v>
      </c>
    </row>
    <row r="23" spans="1:11" x14ac:dyDescent="0.25">
      <c r="A23" s="1" t="s">
        <v>55</v>
      </c>
      <c r="B23" s="1" t="s">
        <v>7</v>
      </c>
      <c r="C23" s="5">
        <f t="shared" si="0"/>
        <v>0</v>
      </c>
      <c r="D23" s="6">
        <v>0</v>
      </c>
      <c r="E23" s="5">
        <f t="shared" si="1"/>
        <v>0</v>
      </c>
      <c r="F23" s="6">
        <v>0</v>
      </c>
      <c r="G23" s="6">
        <v>0</v>
      </c>
      <c r="H23" s="4">
        <v>0</v>
      </c>
      <c r="I23" s="3"/>
      <c r="J23" s="7">
        <f t="shared" si="2"/>
        <v>0</v>
      </c>
      <c r="K23" s="7">
        <f t="shared" si="3"/>
        <v>0</v>
      </c>
    </row>
    <row r="24" spans="1:11" x14ac:dyDescent="0.25">
      <c r="A24" s="1" t="s">
        <v>55</v>
      </c>
      <c r="B24" s="1" t="s">
        <v>58</v>
      </c>
      <c r="C24" s="5">
        <f t="shared" si="0"/>
        <v>0</v>
      </c>
      <c r="D24" s="6">
        <v>0</v>
      </c>
      <c r="E24" s="5">
        <f t="shared" si="1"/>
        <v>0</v>
      </c>
      <c r="F24" s="6">
        <v>0</v>
      </c>
      <c r="G24" s="6">
        <v>0</v>
      </c>
      <c r="H24" s="4">
        <v>0</v>
      </c>
      <c r="I24" s="3"/>
      <c r="J24" s="7">
        <f t="shared" si="2"/>
        <v>0</v>
      </c>
      <c r="K24" s="7">
        <f t="shared" si="3"/>
        <v>0</v>
      </c>
    </row>
    <row r="25" spans="1:11" x14ac:dyDescent="0.25">
      <c r="A25" s="1" t="s">
        <v>55</v>
      </c>
      <c r="B25" s="1" t="s">
        <v>8</v>
      </c>
      <c r="C25" s="5">
        <f t="shared" si="0"/>
        <v>0</v>
      </c>
      <c r="D25" s="6">
        <v>0</v>
      </c>
      <c r="E25" s="5">
        <f t="shared" si="1"/>
        <v>0</v>
      </c>
      <c r="F25" s="6">
        <v>0</v>
      </c>
      <c r="G25" s="6">
        <v>0</v>
      </c>
      <c r="H25" s="4">
        <v>0</v>
      </c>
      <c r="I25" s="3"/>
      <c r="J25" s="7">
        <f t="shared" si="2"/>
        <v>0</v>
      </c>
      <c r="K25" s="7">
        <f t="shared" si="3"/>
        <v>0</v>
      </c>
    </row>
    <row r="26" spans="1:11" x14ac:dyDescent="0.25">
      <c r="A26" s="1" t="s">
        <v>55</v>
      </c>
      <c r="B26" s="1" t="s">
        <v>9</v>
      </c>
      <c r="C26" s="5">
        <f t="shared" si="0"/>
        <v>502</v>
      </c>
      <c r="D26" s="6">
        <v>502</v>
      </c>
      <c r="E26" s="5">
        <f t="shared" si="1"/>
        <v>0</v>
      </c>
      <c r="F26" s="6">
        <v>0</v>
      </c>
      <c r="G26" s="6">
        <v>0</v>
      </c>
      <c r="H26" s="4">
        <v>0</v>
      </c>
      <c r="I26" s="3"/>
      <c r="J26" s="7">
        <f t="shared" si="2"/>
        <v>502</v>
      </c>
      <c r="K26" s="7">
        <f t="shared" si="3"/>
        <v>0</v>
      </c>
    </row>
    <row r="27" spans="1:11" x14ac:dyDescent="0.25">
      <c r="A27" s="1" t="s">
        <v>55</v>
      </c>
      <c r="B27" s="1" t="s">
        <v>10</v>
      </c>
      <c r="C27" s="5">
        <f t="shared" si="0"/>
        <v>1348</v>
      </c>
      <c r="D27" s="6">
        <v>1347</v>
      </c>
      <c r="E27" s="5">
        <f t="shared" si="1"/>
        <v>1</v>
      </c>
      <c r="F27" s="6">
        <v>0</v>
      </c>
      <c r="G27" s="6">
        <v>1</v>
      </c>
      <c r="H27" s="4">
        <v>0</v>
      </c>
      <c r="I27" s="3"/>
      <c r="J27" s="7">
        <f t="shared" si="2"/>
        <v>1347</v>
      </c>
      <c r="K27" s="7">
        <f t="shared" si="3"/>
        <v>0</v>
      </c>
    </row>
    <row r="28" spans="1:11" x14ac:dyDescent="0.25">
      <c r="A28" s="1" t="s">
        <v>59</v>
      </c>
      <c r="B28" s="1" t="s">
        <v>16</v>
      </c>
      <c r="C28" s="5">
        <f t="shared" si="0"/>
        <v>1480</v>
      </c>
      <c r="D28" s="6">
        <v>1479</v>
      </c>
      <c r="E28" s="5">
        <f t="shared" si="1"/>
        <v>1</v>
      </c>
      <c r="F28" s="6">
        <v>0</v>
      </c>
      <c r="G28" s="6">
        <v>0</v>
      </c>
      <c r="H28" s="4">
        <v>1</v>
      </c>
      <c r="I28" s="3"/>
      <c r="J28" s="7">
        <f t="shared" si="2"/>
        <v>1479</v>
      </c>
      <c r="K28" s="7">
        <f t="shared" si="3"/>
        <v>1</v>
      </c>
    </row>
    <row r="29" spans="1:11" x14ac:dyDescent="0.25">
      <c r="A29" s="1" t="s">
        <v>59</v>
      </c>
      <c r="B29" s="1" t="s">
        <v>17</v>
      </c>
      <c r="C29" s="5">
        <f t="shared" si="0"/>
        <v>0</v>
      </c>
      <c r="D29" s="6">
        <v>0</v>
      </c>
      <c r="E29" s="5">
        <f t="shared" si="1"/>
        <v>0</v>
      </c>
      <c r="F29" s="6">
        <v>0</v>
      </c>
      <c r="G29" s="6">
        <v>0</v>
      </c>
      <c r="H29" s="4">
        <v>0</v>
      </c>
      <c r="I29" s="3"/>
      <c r="J29" s="7">
        <f t="shared" si="2"/>
        <v>0</v>
      </c>
      <c r="K29" s="7">
        <f t="shared" si="3"/>
        <v>0</v>
      </c>
    </row>
    <row r="30" spans="1:11" x14ac:dyDescent="0.25">
      <c r="A30" s="1" t="s">
        <v>59</v>
      </c>
      <c r="B30" s="1" t="s">
        <v>15</v>
      </c>
      <c r="C30" s="5">
        <f t="shared" si="0"/>
        <v>2041</v>
      </c>
      <c r="D30" s="6">
        <v>2041</v>
      </c>
      <c r="E30" s="5">
        <f t="shared" si="1"/>
        <v>0</v>
      </c>
      <c r="F30" s="6">
        <v>0</v>
      </c>
      <c r="G30" s="6">
        <v>0</v>
      </c>
      <c r="H30" s="4">
        <v>0</v>
      </c>
      <c r="I30" s="3"/>
      <c r="J30" s="7">
        <f t="shared" si="2"/>
        <v>2041</v>
      </c>
      <c r="K30" s="7">
        <f t="shared" si="3"/>
        <v>0</v>
      </c>
    </row>
    <row r="31" spans="1:11" x14ac:dyDescent="0.25">
      <c r="A31" s="1" t="s">
        <v>59</v>
      </c>
      <c r="B31" s="1" t="s">
        <v>18</v>
      </c>
      <c r="C31" s="5">
        <f t="shared" si="0"/>
        <v>2</v>
      </c>
      <c r="D31" s="6">
        <v>0</v>
      </c>
      <c r="E31" s="5">
        <f t="shared" si="1"/>
        <v>2</v>
      </c>
      <c r="F31" s="6">
        <v>2</v>
      </c>
      <c r="G31" s="6">
        <v>0</v>
      </c>
      <c r="H31" s="4">
        <v>0</v>
      </c>
      <c r="I31" s="3"/>
      <c r="J31" s="7">
        <f t="shared" si="2"/>
        <v>0</v>
      </c>
      <c r="K31" s="7">
        <f t="shared" si="3"/>
        <v>0</v>
      </c>
    </row>
    <row r="32" spans="1:11" x14ac:dyDescent="0.25">
      <c r="A32" s="1" t="s">
        <v>59</v>
      </c>
      <c r="B32" s="1" t="s">
        <v>19</v>
      </c>
      <c r="C32" s="5">
        <f t="shared" si="0"/>
        <v>0</v>
      </c>
      <c r="D32" s="6">
        <v>0</v>
      </c>
      <c r="E32" s="5">
        <f t="shared" si="1"/>
        <v>0</v>
      </c>
      <c r="F32" s="6">
        <v>0</v>
      </c>
      <c r="G32" s="6">
        <v>0</v>
      </c>
      <c r="H32" s="4">
        <v>0</v>
      </c>
      <c r="I32" s="3"/>
      <c r="J32" s="7">
        <f t="shared" si="2"/>
        <v>0</v>
      </c>
      <c r="K32" s="7">
        <f t="shared" si="3"/>
        <v>0</v>
      </c>
    </row>
    <row r="33" spans="1:11" x14ac:dyDescent="0.25">
      <c r="A33" s="1" t="s">
        <v>59</v>
      </c>
      <c r="B33" s="1" t="s">
        <v>20</v>
      </c>
      <c r="C33" s="5">
        <f t="shared" si="0"/>
        <v>4</v>
      </c>
      <c r="D33" s="6">
        <v>2</v>
      </c>
      <c r="E33" s="5">
        <f t="shared" si="1"/>
        <v>2</v>
      </c>
      <c r="F33" s="6">
        <v>2</v>
      </c>
      <c r="G33" s="6">
        <v>0</v>
      </c>
      <c r="H33" s="4">
        <v>0</v>
      </c>
      <c r="I33" s="3"/>
      <c r="J33" s="7">
        <f t="shared" si="2"/>
        <v>2</v>
      </c>
      <c r="K33" s="7">
        <f t="shared" si="3"/>
        <v>0</v>
      </c>
    </row>
    <row r="34" spans="1:11" x14ac:dyDescent="0.25">
      <c r="A34" s="1" t="s">
        <v>59</v>
      </c>
      <c r="B34" s="1" t="s">
        <v>21</v>
      </c>
      <c r="C34" s="5">
        <f t="shared" si="0"/>
        <v>0</v>
      </c>
      <c r="D34" s="6">
        <v>0</v>
      </c>
      <c r="E34" s="5">
        <f t="shared" si="1"/>
        <v>0</v>
      </c>
      <c r="F34" s="6">
        <v>0</v>
      </c>
      <c r="G34" s="6">
        <v>0</v>
      </c>
      <c r="H34" s="4">
        <v>0</v>
      </c>
      <c r="I34" s="3"/>
      <c r="J34" s="7">
        <f t="shared" si="2"/>
        <v>0</v>
      </c>
      <c r="K34" s="7">
        <f t="shared" si="3"/>
        <v>0</v>
      </c>
    </row>
    <row r="35" spans="1:11" x14ac:dyDescent="0.25">
      <c r="A35" s="1" t="s">
        <v>59</v>
      </c>
      <c r="B35" s="1" t="s">
        <v>22</v>
      </c>
      <c r="C35" s="5">
        <f t="shared" si="0"/>
        <v>0</v>
      </c>
      <c r="D35" s="6">
        <v>0</v>
      </c>
      <c r="E35" s="5">
        <f t="shared" si="1"/>
        <v>0</v>
      </c>
      <c r="F35" s="6">
        <v>0</v>
      </c>
      <c r="G35" s="6">
        <v>0</v>
      </c>
      <c r="H35" s="4">
        <v>0</v>
      </c>
      <c r="I35" s="3"/>
      <c r="J35" s="7">
        <f t="shared" si="2"/>
        <v>0</v>
      </c>
      <c r="K35" s="7">
        <f t="shared" si="3"/>
        <v>0</v>
      </c>
    </row>
    <row r="36" spans="1:11" x14ac:dyDescent="0.25">
      <c r="A36" s="1" t="s">
        <v>59</v>
      </c>
      <c r="B36" s="1" t="s">
        <v>23</v>
      </c>
      <c r="C36" s="5">
        <f t="shared" si="0"/>
        <v>0</v>
      </c>
      <c r="D36" s="6">
        <v>0</v>
      </c>
      <c r="E36" s="5">
        <f t="shared" si="1"/>
        <v>0</v>
      </c>
      <c r="F36" s="6">
        <v>0</v>
      </c>
      <c r="G36" s="6">
        <v>0</v>
      </c>
      <c r="H36" s="4">
        <v>0</v>
      </c>
      <c r="I36" s="3"/>
      <c r="J36" s="7">
        <f t="shared" si="2"/>
        <v>0</v>
      </c>
      <c r="K36" s="7">
        <f t="shared" si="3"/>
        <v>0</v>
      </c>
    </row>
    <row r="37" spans="1:11" x14ac:dyDescent="0.25">
      <c r="A37" s="1" t="s">
        <v>59</v>
      </c>
      <c r="B37" s="1" t="s">
        <v>24</v>
      </c>
      <c r="C37" s="5">
        <f t="shared" si="0"/>
        <v>138</v>
      </c>
      <c r="D37" s="6">
        <v>137</v>
      </c>
      <c r="E37" s="5">
        <f t="shared" si="1"/>
        <v>1</v>
      </c>
      <c r="F37" s="6">
        <v>0</v>
      </c>
      <c r="G37" s="6">
        <v>0</v>
      </c>
      <c r="H37" s="4">
        <v>1</v>
      </c>
      <c r="I37" s="3"/>
      <c r="J37" s="7">
        <f t="shared" si="2"/>
        <v>137</v>
      </c>
      <c r="K37" s="7">
        <f t="shared" si="3"/>
        <v>1</v>
      </c>
    </row>
    <row r="38" spans="1:11" x14ac:dyDescent="0.25">
      <c r="A38" s="1" t="s">
        <v>59</v>
      </c>
      <c r="B38" s="1" t="s">
        <v>25</v>
      </c>
      <c r="C38" s="5">
        <f t="shared" si="0"/>
        <v>94447</v>
      </c>
      <c r="D38" s="6">
        <v>94431</v>
      </c>
      <c r="E38" s="5">
        <f t="shared" si="1"/>
        <v>16</v>
      </c>
      <c r="F38" s="6">
        <v>0</v>
      </c>
      <c r="G38" s="6">
        <v>0</v>
      </c>
      <c r="H38" s="4">
        <v>16</v>
      </c>
      <c r="I38" s="3"/>
      <c r="J38" s="7">
        <f>D38*0.001</f>
        <v>94.430999999999997</v>
      </c>
      <c r="K38" s="7">
        <f>H38*0.001</f>
        <v>1.6E-2</v>
      </c>
    </row>
    <row r="39" spans="1:11" x14ac:dyDescent="0.25">
      <c r="A39" s="1" t="s">
        <v>59</v>
      </c>
      <c r="B39" s="1" t="s">
        <v>29</v>
      </c>
      <c r="C39" s="5">
        <f t="shared" si="0"/>
        <v>1</v>
      </c>
      <c r="D39" s="6">
        <v>1</v>
      </c>
      <c r="E39" s="5">
        <f t="shared" si="1"/>
        <v>0</v>
      </c>
      <c r="F39" s="6">
        <v>0</v>
      </c>
      <c r="G39" s="6">
        <v>0</v>
      </c>
      <c r="H39" s="4">
        <v>0</v>
      </c>
      <c r="I39" s="3"/>
      <c r="J39" s="7">
        <f t="shared" ref="J39:J45" si="4">D39</f>
        <v>1</v>
      </c>
      <c r="K39" s="7">
        <f t="shared" ref="K39:K45" si="5">H39</f>
        <v>0</v>
      </c>
    </row>
    <row r="40" spans="1:11" x14ac:dyDescent="0.25">
      <c r="A40" s="1" t="s">
        <v>59</v>
      </c>
      <c r="B40" s="1" t="s">
        <v>26</v>
      </c>
      <c r="C40" s="5">
        <f t="shared" si="0"/>
        <v>169</v>
      </c>
      <c r="D40" s="6">
        <v>167</v>
      </c>
      <c r="E40" s="5">
        <f t="shared" si="1"/>
        <v>2</v>
      </c>
      <c r="F40" s="6">
        <v>0</v>
      </c>
      <c r="G40" s="6">
        <v>0</v>
      </c>
      <c r="H40" s="4">
        <v>2</v>
      </c>
      <c r="I40" s="3"/>
      <c r="J40" s="7">
        <f t="shared" si="4"/>
        <v>167</v>
      </c>
      <c r="K40" s="7">
        <f t="shared" si="5"/>
        <v>2</v>
      </c>
    </row>
    <row r="41" spans="1:11" x14ac:dyDescent="0.25">
      <c r="A41" s="1" t="s">
        <v>59</v>
      </c>
      <c r="B41" s="1" t="s">
        <v>27</v>
      </c>
      <c r="C41" s="5">
        <f t="shared" si="0"/>
        <v>213</v>
      </c>
      <c r="D41" s="6">
        <v>212</v>
      </c>
      <c r="E41" s="5">
        <f t="shared" si="1"/>
        <v>1</v>
      </c>
      <c r="F41" s="6">
        <v>0</v>
      </c>
      <c r="G41" s="6">
        <v>0</v>
      </c>
      <c r="H41" s="4">
        <v>1</v>
      </c>
      <c r="I41" s="3"/>
      <c r="J41" s="7">
        <f t="shared" si="4"/>
        <v>212</v>
      </c>
      <c r="K41" s="7">
        <f t="shared" si="5"/>
        <v>1</v>
      </c>
    </row>
    <row r="42" spans="1:11" x14ac:dyDescent="0.25">
      <c r="A42" s="1" t="s">
        <v>59</v>
      </c>
      <c r="B42" s="1" t="s">
        <v>28</v>
      </c>
      <c r="C42" s="5">
        <f t="shared" si="0"/>
        <v>98</v>
      </c>
      <c r="D42" s="6">
        <v>96</v>
      </c>
      <c r="E42" s="5">
        <f t="shared" si="1"/>
        <v>2</v>
      </c>
      <c r="F42" s="6">
        <v>0</v>
      </c>
      <c r="G42" s="6">
        <v>0</v>
      </c>
      <c r="H42" s="4">
        <v>2</v>
      </c>
      <c r="I42" s="3"/>
      <c r="J42" s="7">
        <f t="shared" si="4"/>
        <v>96</v>
      </c>
      <c r="K42" s="7">
        <f t="shared" si="5"/>
        <v>2</v>
      </c>
    </row>
    <row r="43" spans="1:11" x14ac:dyDescent="0.25">
      <c r="A43" s="1" t="s">
        <v>59</v>
      </c>
      <c r="B43" s="1" t="s">
        <v>35</v>
      </c>
      <c r="C43" s="5">
        <f t="shared" si="0"/>
        <v>0</v>
      </c>
      <c r="D43" s="6">
        <v>0</v>
      </c>
      <c r="E43" s="5">
        <f t="shared" si="1"/>
        <v>0</v>
      </c>
      <c r="F43" s="6">
        <v>0</v>
      </c>
      <c r="G43" s="6">
        <v>0</v>
      </c>
      <c r="H43" s="4">
        <v>0</v>
      </c>
      <c r="I43" s="3"/>
      <c r="J43" s="7">
        <f t="shared" si="4"/>
        <v>0</v>
      </c>
      <c r="K43" s="7">
        <f t="shared" si="5"/>
        <v>0</v>
      </c>
    </row>
    <row r="44" spans="1:11" x14ac:dyDescent="0.25">
      <c r="A44" s="1" t="s">
        <v>59</v>
      </c>
      <c r="B44" s="1" t="s">
        <v>36</v>
      </c>
      <c r="C44" s="5">
        <f t="shared" si="0"/>
        <v>0</v>
      </c>
      <c r="D44" s="6">
        <v>0</v>
      </c>
      <c r="E44" s="5">
        <f t="shared" si="1"/>
        <v>0</v>
      </c>
      <c r="F44" s="6">
        <v>0</v>
      </c>
      <c r="G44" s="6">
        <v>0</v>
      </c>
      <c r="H44" s="4">
        <v>0</v>
      </c>
      <c r="I44" s="3"/>
      <c r="J44" s="7">
        <f t="shared" si="4"/>
        <v>0</v>
      </c>
      <c r="K44" s="7">
        <f t="shared" si="5"/>
        <v>0</v>
      </c>
    </row>
    <row r="45" spans="1:11" x14ac:dyDescent="0.25">
      <c r="A45" s="1" t="s">
        <v>59</v>
      </c>
      <c r="B45" s="1" t="s">
        <v>37</v>
      </c>
      <c r="C45" s="5">
        <f t="shared" si="0"/>
        <v>0</v>
      </c>
      <c r="D45" s="6">
        <v>0</v>
      </c>
      <c r="E45" s="5">
        <f t="shared" si="1"/>
        <v>0</v>
      </c>
      <c r="F45" s="6">
        <v>0</v>
      </c>
      <c r="G45" s="6">
        <v>0</v>
      </c>
      <c r="H45" s="4">
        <v>0</v>
      </c>
      <c r="I45" s="3"/>
      <c r="J45" s="7">
        <f t="shared" si="4"/>
        <v>0</v>
      </c>
      <c r="K45" s="7">
        <f t="shared" si="5"/>
        <v>0</v>
      </c>
    </row>
    <row r="46" spans="1:11" x14ac:dyDescent="0.25">
      <c r="A46" s="1" t="s">
        <v>59</v>
      </c>
      <c r="B46" s="1" t="s">
        <v>30</v>
      </c>
      <c r="C46" s="5">
        <f t="shared" si="0"/>
        <v>356</v>
      </c>
      <c r="D46" s="6">
        <v>356</v>
      </c>
      <c r="E46" s="5">
        <f t="shared" si="1"/>
        <v>0</v>
      </c>
      <c r="F46" s="6">
        <v>0</v>
      </c>
      <c r="G46" s="6">
        <v>0</v>
      </c>
      <c r="H46" s="4">
        <v>0</v>
      </c>
      <c r="I46" s="3"/>
      <c r="J46" s="7">
        <f>D46*0.1</f>
        <v>35.6</v>
      </c>
      <c r="K46" s="7">
        <f>H46*0.1</f>
        <v>0</v>
      </c>
    </row>
    <row r="47" spans="1:11" x14ac:dyDescent="0.25">
      <c r="A47" s="1" t="s">
        <v>59</v>
      </c>
      <c r="B47" s="1" t="s">
        <v>31</v>
      </c>
      <c r="C47" s="5">
        <f>IF(I47="",0,D46+H46)</f>
        <v>356</v>
      </c>
      <c r="D47" s="5">
        <f>(1-(I47/400))*C47</f>
        <v>355.1189</v>
      </c>
      <c r="E47" s="5">
        <f>C47-D47</f>
        <v>0.88110000000000355</v>
      </c>
      <c r="F47" s="3" t="s">
        <v>60</v>
      </c>
      <c r="G47" s="3" t="s">
        <v>60</v>
      </c>
      <c r="H47" s="3" t="s">
        <v>60</v>
      </c>
      <c r="I47" s="4">
        <v>0.99</v>
      </c>
      <c r="J47" s="7">
        <f>D47*0.1</f>
        <v>35.511890000000001</v>
      </c>
      <c r="K47" s="7">
        <f>E47*0.1</f>
        <v>8.8110000000000355E-2</v>
      </c>
    </row>
    <row r="48" spans="1:11" x14ac:dyDescent="0.25">
      <c r="A48" s="1" t="s">
        <v>59</v>
      </c>
      <c r="B48" s="1" t="s">
        <v>33</v>
      </c>
      <c r="C48" s="6">
        <v>33798</v>
      </c>
      <c r="D48" s="6">
        <v>30144</v>
      </c>
      <c r="E48" s="5">
        <f>C48-D48</f>
        <v>3654</v>
      </c>
      <c r="F48" s="3" t="s">
        <v>60</v>
      </c>
      <c r="G48" s="3" t="s">
        <v>60</v>
      </c>
      <c r="H48" s="3" t="s">
        <v>60</v>
      </c>
      <c r="I48" s="8">
        <f>IF(ISERROR(D48/C48),"",D48/C48)</f>
        <v>0.89188709391088228</v>
      </c>
      <c r="J48" s="7">
        <f t="shared" ref="J48:K50" si="6">D48*0.01</f>
        <v>301.44</v>
      </c>
      <c r="K48" s="7">
        <f t="shared" si="6"/>
        <v>36.54</v>
      </c>
    </row>
    <row r="49" spans="1:11" x14ac:dyDescent="0.25">
      <c r="A49" s="1" t="s">
        <v>59</v>
      </c>
      <c r="B49" s="1" t="s">
        <v>32</v>
      </c>
      <c r="C49" s="5">
        <f>IF(I49="",0,C48)</f>
        <v>33798</v>
      </c>
      <c r="D49" s="5">
        <f>C49*I49</f>
        <v>33798</v>
      </c>
      <c r="E49" s="5">
        <f>C49-D49</f>
        <v>0</v>
      </c>
      <c r="F49" s="3" t="s">
        <v>60</v>
      </c>
      <c r="G49" s="3" t="s">
        <v>60</v>
      </c>
      <c r="H49" s="3" t="s">
        <v>60</v>
      </c>
      <c r="I49" s="9">
        <v>1</v>
      </c>
      <c r="J49" s="7">
        <f t="shared" si="6"/>
        <v>337.98</v>
      </c>
      <c r="K49" s="7">
        <f t="shared" si="6"/>
        <v>0</v>
      </c>
    </row>
    <row r="50" spans="1:11" x14ac:dyDescent="0.25">
      <c r="A50" s="1" t="s">
        <v>59</v>
      </c>
      <c r="B50" s="1" t="s">
        <v>61</v>
      </c>
      <c r="C50" s="5">
        <f>IF(I50="",0,C48)</f>
        <v>33798</v>
      </c>
      <c r="D50" s="5">
        <f>(1-(I50/4800))*C50</f>
        <v>33245.895587499996</v>
      </c>
      <c r="E50" s="5">
        <f>C50-D50</f>
        <v>552.1044125000044</v>
      </c>
      <c r="F50" s="3" t="s">
        <v>60</v>
      </c>
      <c r="G50" s="3" t="s">
        <v>60</v>
      </c>
      <c r="H50" s="3" t="s">
        <v>60</v>
      </c>
      <c r="I50" s="4">
        <v>78.41</v>
      </c>
      <c r="J50" s="7">
        <f t="shared" si="6"/>
        <v>332.45895587499996</v>
      </c>
      <c r="K50" s="7">
        <f t="shared" si="6"/>
        <v>5.5210441250000439</v>
      </c>
    </row>
    <row r="51" spans="1:11" x14ac:dyDescent="0.25">
      <c r="A51" s="1" t="s">
        <v>59</v>
      </c>
      <c r="B51" s="1" t="s">
        <v>34</v>
      </c>
      <c r="C51" s="5">
        <f>D51+E51</f>
        <v>1031</v>
      </c>
      <c r="D51" s="6">
        <v>947</v>
      </c>
      <c r="E51" s="5">
        <f>F51+G51+H51</f>
        <v>84</v>
      </c>
      <c r="F51" s="6">
        <v>0</v>
      </c>
      <c r="G51" s="6">
        <v>0</v>
      </c>
      <c r="H51" s="4">
        <v>84</v>
      </c>
      <c r="I51" s="3"/>
      <c r="J51" s="7">
        <f>D51*0.1</f>
        <v>94.7</v>
      </c>
      <c r="K51" s="7">
        <f>H51*0.1</f>
        <v>8.4</v>
      </c>
    </row>
    <row r="53" spans="1:11" x14ac:dyDescent="0.25">
      <c r="G53" s="12" t="s">
        <v>62</v>
      </c>
      <c r="H53" s="11"/>
      <c r="I53" s="12" t="s">
        <v>63</v>
      </c>
      <c r="J53" s="11"/>
      <c r="K53" s="11"/>
    </row>
    <row r="54" spans="1:11" x14ac:dyDescent="0.25">
      <c r="G54" s="1" t="s">
        <v>55</v>
      </c>
      <c r="H54" s="8">
        <f>IF(ISERROR(J54/(K54+J54)),"N/A",J54/(K54+J54))</f>
        <v>1</v>
      </c>
      <c r="I54" s="1" t="s">
        <v>55</v>
      </c>
      <c r="J54" s="7">
        <f>SUM(J10:J27)</f>
        <v>3751</v>
      </c>
      <c r="K54" s="7">
        <f>SUM(K10:K27)</f>
        <v>0</v>
      </c>
    </row>
    <row r="55" spans="1:11" x14ac:dyDescent="0.25">
      <c r="G55" s="1" t="s">
        <v>59</v>
      </c>
      <c r="H55" s="8">
        <f>IF(ISERROR(J55/(K55+J55)),"N/A",J55/(K55+J55))</f>
        <v>0.98938829943091644</v>
      </c>
      <c r="I55" s="1" t="s">
        <v>59</v>
      </c>
      <c r="J55" s="7">
        <f>SUM(J28:J51)</f>
        <v>5367.1218458750009</v>
      </c>
      <c r="K55" s="7">
        <f>SUM(K28:K51)</f>
        <v>57.565154125000042</v>
      </c>
    </row>
  </sheetData>
  <sheetProtection algorithmName="SHA-512" hashValue="oBHWQoUBJdsCo6298vP3PkEXnyDCPPQoI2THYR+SkTElRAcEv9IM2Tc7Y+VutMQw+UkQqu7zgPcqMkcTxgjWdw==" saltValue="KwgcRJk6+DQDFHjxAnw6Jg==" spinCount="100000" sheet="1" formatCells="0" formatColumns="0" formatRows="0" insertColumns="0" insertRows="0" insertHyperlinks="0" deleteColumns="0" deleteRows="0" sort="0" autoFilter="0" pivotTables="0"/>
  <mergeCells count="16">
    <mergeCell ref="E8:E9"/>
    <mergeCell ref="A2:K2"/>
    <mergeCell ref="A4:C4"/>
    <mergeCell ref="A5:C5"/>
    <mergeCell ref="A1:K1"/>
    <mergeCell ref="A6:C6"/>
    <mergeCell ref="A8:A9"/>
    <mergeCell ref="B8:B9"/>
    <mergeCell ref="C8:C9"/>
    <mergeCell ref="D8:D9"/>
    <mergeCell ref="F8:H8"/>
    <mergeCell ref="I8:I9"/>
    <mergeCell ref="J8:J9"/>
    <mergeCell ref="K8:K9"/>
    <mergeCell ref="G53:H53"/>
    <mergeCell ref="I53:K53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D'Addesio</dc:creator>
  <cp:lastModifiedBy>Francesca D'Addesio</cp:lastModifiedBy>
  <dcterms:created xsi:type="dcterms:W3CDTF">2022-05-26T14:03:43Z</dcterms:created>
  <dcterms:modified xsi:type="dcterms:W3CDTF">2024-06-12T14:00:00Z</dcterms:modified>
</cp:coreProperties>
</file>